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wnloads Chrome\"/>
    </mc:Choice>
  </mc:AlternateContent>
  <bookViews>
    <workbookView xWindow="1635" yWindow="195" windowWidth="20115" windowHeight="69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82" i="1" l="1"/>
  <c r="G182" i="1"/>
  <c r="G183" i="1" s="1"/>
  <c r="F182" i="1"/>
  <c r="H162" i="1"/>
  <c r="G162" i="1"/>
  <c r="F162" i="1"/>
  <c r="F183" i="1" s="1"/>
  <c r="E177" i="1"/>
  <c r="E168" i="1"/>
  <c r="E169" i="1"/>
  <c r="E170" i="1"/>
  <c r="E171" i="1"/>
  <c r="E172" i="1"/>
  <c r="E173" i="1"/>
  <c r="E174" i="1"/>
  <c r="E175" i="1"/>
  <c r="E176" i="1"/>
  <c r="E178" i="1"/>
  <c r="E180" i="1"/>
  <c r="E181" i="1"/>
  <c r="E167" i="1"/>
  <c r="E182" i="1" s="1"/>
  <c r="E160" i="1"/>
  <c r="E162" i="1" s="1"/>
  <c r="H155" i="1" l="1"/>
  <c r="H156" i="1"/>
  <c r="H157" i="1"/>
  <c r="H19" i="1" l="1"/>
  <c r="E154" i="1"/>
  <c r="H154" i="1" s="1"/>
  <c r="E153" i="1"/>
  <c r="H153" i="1" s="1"/>
  <c r="E152" i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E158" i="1" l="1"/>
  <c r="H14" i="1"/>
  <c r="H158" i="1" l="1"/>
  <c r="H183" i="1" s="1"/>
  <c r="E183" i="1"/>
</calcChain>
</file>

<file path=xl/sharedStrings.xml><?xml version="1.0" encoding="utf-8"?>
<sst xmlns="http://schemas.openxmlformats.org/spreadsheetml/2006/main" count="520" uniqueCount="131">
  <si>
    <t>ПРИЛОЖЕНИЕ 2</t>
  </si>
  <si>
    <t>постановлением</t>
  </si>
  <si>
    <t>администрации города Оби</t>
  </si>
  <si>
    <t>Новосибирской области</t>
  </si>
  <si>
    <t xml:space="preserve">План </t>
  </si>
  <si>
    <t>Наименование и адрес объекта</t>
  </si>
  <si>
    <t>Мощность, Гкал/час</t>
  </si>
  <si>
    <t>Вид ремонта</t>
  </si>
  <si>
    <t>Перечень работ</t>
  </si>
  <si>
    <t>Стоимость работ, тыс. руб.</t>
  </si>
  <si>
    <t>Источник финансирования</t>
  </si>
  <si>
    <t>Сроки выполнения</t>
  </si>
  <si>
    <t>областной бюджет</t>
  </si>
  <si>
    <t>местный бюджет</t>
  </si>
  <si>
    <t>средства ЖКХ</t>
  </si>
  <si>
    <t>Источники тепловой энергии</t>
  </si>
  <si>
    <t>Котельная №1, ул.   Шевченко</t>
  </si>
  <si>
    <t>ТР</t>
  </si>
  <si>
    <t>Ревизия фланцевых, резьбовых соединений газопровода котельной</t>
  </si>
  <si>
    <t>май-август</t>
  </si>
  <si>
    <t>Разборка, осмотр, очистка фильтров на газопроводе</t>
  </si>
  <si>
    <t>Проверка газоходов уходящих дымовых газов котлов</t>
  </si>
  <si>
    <t>Осмотр, проверка работоспособности и герметичности запорной арматуры котлового контура, при необходимости замена запорной арматуры</t>
  </si>
  <si>
    <t xml:space="preserve">Осмотр  насосов котлового и сетевого контура. Проверка, протяжка болтовых соединений. Проверка смазки в подшипниках двигателей, при необходимости набивка.  </t>
  </si>
  <si>
    <t>Демонтаж, очистка ПРЭМ сетевого контура, ГВС</t>
  </si>
  <si>
    <t>Осмотр, очистка фильтров сетевого контура, ГВС</t>
  </si>
  <si>
    <t>Проверка регулировки срабатывания предохранительных сбросных клапанов на котлах</t>
  </si>
  <si>
    <t xml:space="preserve">Вскрытие топки котлов. Осмотр уплотнений газогорелочных устройств, набивка термостойким уплотнителем (коалиновой ватой и т.п.). Гидравлическое испытание котлов рабочим давлением. </t>
  </si>
  <si>
    <t>Ревизия трехходового клапанов теплообменников сетевого контура и ГВС. Проверка работоспособности клапанов.</t>
  </si>
  <si>
    <t>Промывка теплообменников сетевого контура и ГВС(при необходимости разборный метод). Проверка герметичности запорной арматуры. Гидравлическое испытание рабочим давлением.</t>
  </si>
  <si>
    <t>Промывка расходомера подпиточной воды сетевого контура</t>
  </si>
  <si>
    <t>Осмотр дымовых труб котлов. Ремонт взрывных клапанов. Проверка крепления труб, протяжка крепления дымовых труб.</t>
  </si>
  <si>
    <t>Проверка срабатывания, настройка автоматических защит и блокировок котлов согласно карт настройки параметров автоматики безопасности котлов.</t>
  </si>
  <si>
    <t xml:space="preserve">Настройка автоматики управления котлов системы   Logamatic 4324  </t>
  </si>
  <si>
    <t>Проверка, настройка частотных преобразователей насосов</t>
  </si>
  <si>
    <t>Проверка рабочих параметров, настройка регуляторов давления газа . По необходимости разборка регулятора давления с очисткой их от  загрязнений, проверка плотности клапанов относительно седла, состояние мембран,  ремонт или замена изношенных деталей, проверка надежности креплений конструкционных узлов, не подлежащих разборке.</t>
  </si>
  <si>
    <t>Чистка элементов и узлов горелки (очистка от загрязнений вентилятора и узла смешивания). При необходимости замена подшипников.</t>
  </si>
  <si>
    <t>Частичная замена изоляции внутренних трубопроводов котельной</t>
  </si>
  <si>
    <t>Метрологическая поверка КИП</t>
  </si>
  <si>
    <t>Протяжка клеммных соединений электрических цепей автоматики</t>
  </si>
  <si>
    <t>ПНР котлов</t>
  </si>
  <si>
    <t>Монтаж отопления склада топлива</t>
  </si>
  <si>
    <t>Переврезка трубопровода линии приточной вентиляции</t>
  </si>
  <si>
    <t>Монтаж внутреннего контура заземления котельной</t>
  </si>
  <si>
    <t xml:space="preserve">  Ремонт кровли ( промазка стыков полиуретановым герметиком)</t>
  </si>
  <si>
    <t>Замена запорной арматуры сбросных свечей на газопроводе (2 шт ДУ20)</t>
  </si>
  <si>
    <t>Ревизия дренажной линии и конденсатной линии с котлов</t>
  </si>
  <si>
    <t>Покраска внутреннего и наружного газопровода</t>
  </si>
  <si>
    <t>Покраска полов котельного зала</t>
  </si>
  <si>
    <t>Котельная №2, ул. Геодезическая, 60/1</t>
  </si>
  <si>
    <t>Разборка, осмотр, очистка фильтра на газопроводе</t>
  </si>
  <si>
    <t>Проверка срабатывания, настройка автоматических защит и блокировок котлов согласно карт настройки параметров автоматики безопасности котлов</t>
  </si>
  <si>
    <t>Чистка элементов и узлов горелки(Очистка от загрязнений вентилятора и узла смешивания). При необходимости замена подшипников.</t>
  </si>
  <si>
    <t>Замена  частотного преобразователя сетевого насоса №1(ЧП в наличии)</t>
  </si>
  <si>
    <t>Ремонт приточной вентиляции</t>
  </si>
  <si>
    <t>Вскрытие бака запаса воды (при необходимости чистка)</t>
  </si>
  <si>
    <t>Котельная №3, ул.    Кошевого</t>
  </si>
  <si>
    <t>Демонтаж, очистка ПРЭМ сетевого контура</t>
  </si>
  <si>
    <t>Осмотр, очистка фильтров сетевого контура</t>
  </si>
  <si>
    <t>Ревизия трехходового клапана теплообменников сетевого контура . Проверка работоспособности клапанов.</t>
  </si>
  <si>
    <t>Промывка теплообменников сетевого контура (при необходимости разборный метод). Проверка герметичности запорной арматуры. Гидравлическое испытание рабочим давлением.</t>
  </si>
  <si>
    <t xml:space="preserve">Настройка автоматики управления котлов системы   </t>
  </si>
  <si>
    <t>Проверка рабочих параметров, настройка регуляторов давления газа. По необходимости разборка регулятора давления с очисткой их от  загрязнений, проверка плотности клапанов относительно седла, состояние мембран,  ремонт или замена изношенных деталей, проверка надежности креплений конструкционных узлов, не подлежащих разборке.</t>
  </si>
  <si>
    <t>Замена шлейфа от процессора к роутеру</t>
  </si>
  <si>
    <t>Котельная №5, ул. Авиационная</t>
  </si>
  <si>
    <t>Ревизия трехходового клапанов теплообменников сетевого контура. Проверка работоспособности клапанов.</t>
  </si>
  <si>
    <t>Промывка теплообменников сетевого контура и (при необходимости разборный метод). Проверка герметичности запорной арматуры. Гидравлическое испытание рабочим давлением.</t>
  </si>
  <si>
    <t>Промывка расходомера подпиточной воды сетевого контура.</t>
  </si>
  <si>
    <t>Проверка рабочих параметров, настройка регуляторов давления газа . По необходимости разборка регулятора давления с очисткой их от  загрязнений, проверка плотности клапанов относительно седла, состояние мембран,  ремонт или замена изношенных деталей, проверка надежности креплений конструкционных узлов, не подлежащих разборке</t>
  </si>
  <si>
    <t xml:space="preserve">  Ремонт кровли ( промазка стыков полиуретановым герметиком).</t>
  </si>
  <si>
    <t>Котельная №7, ул. Вокзальная</t>
  </si>
  <si>
    <t>Ревизия трехходовых клапанов теплообменников сетевого контура и ГВС. Проверка работоспособности клапанов.</t>
  </si>
  <si>
    <t>Установка дифлекторов в кровле (1шт.) (Д1000)</t>
  </si>
  <si>
    <t>Изменения схемы питания шкафа учета газа</t>
  </si>
  <si>
    <t>Замена бака запаса дизельного топлива</t>
  </si>
  <si>
    <t>итого по источникам тепловой энергии</t>
  </si>
  <si>
    <t>ЦТП</t>
  </si>
  <si>
    <t>ЦТП № 1, ул. ЖКО Аэропорта, 23а</t>
  </si>
  <si>
    <t>ЦТП № 2, ул. ЖКО Аэропорта, 24</t>
  </si>
  <si>
    <t>итого по ЦТП</t>
  </si>
  <si>
    <t>Тепловые сети</t>
  </si>
  <si>
    <t>КР</t>
  </si>
  <si>
    <t>Итого по тепловым сетям</t>
  </si>
  <si>
    <t>Всего</t>
  </si>
  <si>
    <t>ТР - текущий ремонт</t>
  </si>
  <si>
    <t>КР - капитальный ремонт</t>
  </si>
  <si>
    <r>
      <t>Выполнить нивелирование фундамента здания котельной и  фундамента дымовой трубы с целью контроля стабилизации осадки фундамента</t>
    </r>
    <r>
      <rPr>
        <sz val="10"/>
        <rFont val="Calibri"/>
        <family val="2"/>
        <charset val="204"/>
      </rPr>
      <t xml:space="preserve"> </t>
    </r>
  </si>
  <si>
    <t>УТВЕРЖДЕН</t>
  </si>
  <si>
    <t>подготовки объектов жилищно-коммунального хозяйства г. Оби к отопительному сезону 2022-2023 годов</t>
  </si>
  <si>
    <t>Котельная АО "Аэропорта Толмачево"</t>
  </si>
  <si>
    <t xml:space="preserve"> Дымовая труба №1: 1. КР  Ствола трубы внутреннего и наружного; 2. КР внутреннего газохода; 3. КР отмостки</t>
  </si>
  <si>
    <t>Котел  ДЕВ 25-14 ГМ: Обмуровка, торкретирование, изоляция</t>
  </si>
  <si>
    <t>Подогреватель сетевой воды ПСВ, рег. №7778: 1.Замена трубного пучка; 2.Замена трубной доски большой и малой;3.Замена нижней камеры</t>
  </si>
  <si>
    <t>май-сентябрь</t>
  </si>
  <si>
    <t>Магистральные сети от границы раздела эксплуатационной ответственности (промзона АО «Аэропорт Толмачево») по ул. Авиагородок до ЦТП № 1 и ЦТП № 2.От ЦТП № 1 и ЦТП № 2 внутриквартальные сети (включая сети холодного водоснабжения) до потребителей, расположенных по ул. ЖКО аэропорт.</t>
  </si>
  <si>
    <t xml:space="preserve">Проведение гидравлических испытаний. </t>
  </si>
  <si>
    <t>Замена трубопровода теплоснабжения и горячего водоснабжения на участке между ТК25 – ТК27 – ТК28 (наружный лоток между д\с «Светлячок» и домами 10 и 11 по ул. ЖКО аэропорта).</t>
  </si>
  <si>
    <t>Замена трубопровода теплоснабжения и горячего водоснабжения на участке между ТК28 – ТК29 – ТК31 (от д\с «Светлячок» до д\с «Солнышко», между домами 8 и 9 по ул. ЖКО аэропорта).</t>
  </si>
  <si>
    <t>Замена трубопровода теплоснабжения и горячего водоснабжения на участке ТК31 – ТК31А – ТК33 (от д. 9, между д\с «Солнышко» и д. 8\1 и д. 8\2)</t>
  </si>
  <si>
    <t>Замена трубопровода теплоснабжения и горячего водоснабжения на участке от ТК23 к дому 14 по ул. ЖКО аэропорта (наружный лоток)</t>
  </si>
  <si>
    <t>Замена трубопровода теплоснабжения и горячего водоснабжения на участке ТК16 – дневной стационар (дом 26\3) – хоздвор  (дом 26\2)</t>
  </si>
  <si>
    <t>Замена трубопровода теплоснабжения и горячего водоснабжения на участке ТК18 до границы камеры в сторону телефонной станции (дом 28/1)</t>
  </si>
  <si>
    <t>Замена трубопровода теплоснабжения и горячего водоснабжения на участке ТК26 – д. 12</t>
  </si>
  <si>
    <t>Замена трубопровода теплоснабжения и горячего водоснабжения на участке ТК17 – школа 60</t>
  </si>
  <si>
    <t>Замена и установка комплекта крышка-люк тепловых камер</t>
  </si>
  <si>
    <t>Замена подводящего трубопровода к пожарному гидранту в ТК18 (дома 28 и 28/1)</t>
  </si>
  <si>
    <t>Замена трубопровода Т3 и Т4 в ТК3 (дома 23 и 23А)</t>
  </si>
  <si>
    <t xml:space="preserve">г. Обь, ул. Путейцев на всём протяжении (дома № 1 – № 14). </t>
  </si>
  <si>
    <t xml:space="preserve">Проведение гидравлических испытаний </t>
  </si>
  <si>
    <t>Замена Т1, Т2 на участке от ТК расположенной на территории ОПМС до теплотрассы в зоне ответственности МУП «Теплосервис», с обустройством узла контроля</t>
  </si>
  <si>
    <t>Проведение гидравлических испытаний. Проведение испытаний электрооборудования. Замена трубопровода, арматуры, изоляции.</t>
  </si>
  <si>
    <t>Замена теплоизоляции</t>
  </si>
  <si>
    <t>Замена трубопровода, арматуры, теплоизоляции</t>
  </si>
  <si>
    <t xml:space="preserve"> Тепловые сети  АО "Аэропорт Толмачево" Новосибирская область, г. Обь (пром зона)</t>
  </si>
  <si>
    <t>Проведение гидравлических испытаний. Проведение испытаний электрооборудования. Замена запорной арматуры.</t>
  </si>
  <si>
    <t>15.06.2022г 01.08.2022г 01.09.2022г</t>
  </si>
  <si>
    <t xml:space="preserve">15.06.2022г </t>
  </si>
  <si>
    <t>01.07.2022г</t>
  </si>
  <si>
    <t>07.07.2022г</t>
  </si>
  <si>
    <t>14.07.2022г</t>
  </si>
  <si>
    <t>21.07.2022г</t>
  </si>
  <si>
    <t>28.07.2022г</t>
  </si>
  <si>
    <t>01.06.2022г</t>
  </si>
  <si>
    <t>01.08.2022г</t>
  </si>
  <si>
    <t>01.10.2022г</t>
  </si>
  <si>
    <t>10.06.2022г</t>
  </si>
  <si>
    <t>Замена трубопровода Т3 и Т4 в ТК8 (дома 4 и 5)</t>
  </si>
  <si>
    <t>20.06.2022г</t>
  </si>
  <si>
    <t>06.06.2022г</t>
  </si>
  <si>
    <t>15.08.2022г</t>
  </si>
  <si>
    <t>От 26.05.2022 № 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</si>
</sst>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89">
    <xf numFmtId="0" fontId="0" fillId="0" borderId="0" xfId="0"/>
    <xf numFmtId="0" fontId="10" fillId="0" borderId="0" xfId="1"/>
    <xf numFmtId="0" fontId="1" fillId="2" borderId="0" xfId="1" applyFont="1" applyFill="1" applyAlignment="1">
      <alignment vertical="top" wrapText="1"/>
    </xf>
    <xf numFmtId="0" fontId="1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right" vertical="top" wrapText="1"/>
    </xf>
    <xf numFmtId="0" fontId="2" fillId="2" borderId="0" xfId="1" applyFont="1" applyFill="1" applyAlignment="1">
      <alignment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1" xfId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top" wrapText="1"/>
    </xf>
    <xf numFmtId="165" fontId="4" fillId="2" borderId="7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" fontId="4" fillId="2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right" vertical="top" wrapText="1"/>
    </xf>
    <xf numFmtId="0" fontId="1" fillId="2" borderId="0" xfId="1" applyFont="1" applyFill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wrapText="1"/>
    </xf>
    <xf numFmtId="2" fontId="4" fillId="2" borderId="0" xfId="1" applyNumberFormat="1" applyFont="1" applyFill="1" applyAlignment="1">
      <alignment horizontal="left" wrapText="1"/>
    </xf>
    <xf numFmtId="0" fontId="10" fillId="0" borderId="0" xfId="1" applyAlignment="1">
      <alignment horizontal="left"/>
    </xf>
    <xf numFmtId="0" fontId="0" fillId="0" borderId="0" xfId="0" applyAlignment="1">
      <alignment horizontal="left"/>
    </xf>
    <xf numFmtId="0" fontId="4" fillId="2" borderId="3" xfId="1" applyFont="1" applyFill="1" applyBorder="1" applyAlignment="1">
      <alignment horizontal="left" vertical="center" wrapText="1"/>
    </xf>
    <xf numFmtId="0" fontId="0" fillId="0" borderId="3" xfId="0" applyBorder="1"/>
    <xf numFmtId="164" fontId="4" fillId="2" borderId="1" xfId="1" applyNumberFormat="1" applyFont="1" applyFill="1" applyBorder="1" applyAlignment="1">
      <alignment horizontal="center" vertical="center" wrapText="1"/>
    </xf>
    <xf numFmtId="164" fontId="9" fillId="2" borderId="6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165" fontId="0" fillId="0" borderId="0" xfId="0" applyNumberFormat="1"/>
    <xf numFmtId="0" fontId="4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right" vertical="top" wrapText="1"/>
    </xf>
    <xf numFmtId="0" fontId="3" fillId="2" borderId="0" xfId="1" applyFont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left" vertical="center" wrapText="1"/>
    </xf>
    <xf numFmtId="0" fontId="4" fillId="2" borderId="16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center" vertical="top" wrapText="1"/>
    </xf>
    <xf numFmtId="0" fontId="5" fillId="2" borderId="21" xfId="1" applyFont="1" applyFill="1" applyBorder="1" applyAlignment="1">
      <alignment horizontal="center" vertical="top" wrapText="1"/>
    </xf>
    <xf numFmtId="0" fontId="6" fillId="2" borderId="22" xfId="1" applyFont="1" applyFill="1" applyBorder="1" applyAlignment="1">
      <alignment horizontal="center" vertical="top" wrapText="1"/>
    </xf>
    <xf numFmtId="0" fontId="6" fillId="2" borderId="23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workbookViewId="0">
      <selection activeCell="E5" sqref="E5:I5"/>
    </sheetView>
  </sheetViews>
  <sheetFormatPr defaultRowHeight="15" x14ac:dyDescent="0.25"/>
  <cols>
    <col min="1" max="1" width="16.42578125" customWidth="1"/>
    <col min="2" max="2" width="8.5703125" customWidth="1"/>
    <col min="3" max="3" width="7" customWidth="1"/>
    <col min="4" max="4" width="40.85546875" style="41" customWidth="1"/>
    <col min="5" max="5" width="12" customWidth="1"/>
    <col min="6" max="6" width="11" customWidth="1"/>
    <col min="7" max="7" width="8.85546875" customWidth="1"/>
    <col min="8" max="8" width="10.28515625" customWidth="1"/>
    <col min="9" max="9" width="16.42578125" customWidth="1"/>
  </cols>
  <sheetData>
    <row r="1" spans="1:9" x14ac:dyDescent="0.25">
      <c r="A1" s="2"/>
      <c r="B1" s="2"/>
      <c r="C1" s="3"/>
      <c r="D1" s="34"/>
      <c r="E1" s="3"/>
      <c r="F1" s="3"/>
      <c r="G1" s="3"/>
      <c r="H1" s="3"/>
      <c r="I1" s="3"/>
    </row>
    <row r="2" spans="1:9" ht="18.75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</row>
    <row r="3" spans="1:9" ht="22.5" customHeight="1" x14ac:dyDescent="0.25">
      <c r="A3" s="33"/>
      <c r="B3" s="33"/>
      <c r="C3" s="33"/>
      <c r="D3" s="33"/>
      <c r="E3" s="33"/>
      <c r="F3" s="33"/>
      <c r="G3" s="33"/>
      <c r="H3" s="56" t="s">
        <v>87</v>
      </c>
      <c r="I3" s="56"/>
    </row>
    <row r="4" spans="1:9" ht="18.75" x14ac:dyDescent="0.25">
      <c r="A4" s="4"/>
      <c r="B4" s="4"/>
      <c r="C4" s="4"/>
      <c r="D4" s="32"/>
      <c r="E4" s="5"/>
      <c r="F4" s="53" t="s">
        <v>1</v>
      </c>
      <c r="G4" s="53"/>
      <c r="H4" s="53"/>
      <c r="I4" s="53"/>
    </row>
    <row r="5" spans="1:9" ht="18.75" x14ac:dyDescent="0.25">
      <c r="A5" s="4"/>
      <c r="B5" s="4"/>
      <c r="C5" s="4"/>
      <c r="D5" s="32"/>
      <c r="E5" s="53" t="s">
        <v>2</v>
      </c>
      <c r="F5" s="53"/>
      <c r="G5" s="53"/>
      <c r="H5" s="53"/>
      <c r="I5" s="53"/>
    </row>
    <row r="6" spans="1:9" ht="18.75" x14ac:dyDescent="0.25">
      <c r="A6" s="4"/>
      <c r="B6" s="4"/>
      <c r="C6" s="4"/>
      <c r="D6" s="32"/>
      <c r="E6" s="53" t="s">
        <v>3</v>
      </c>
      <c r="F6" s="53"/>
      <c r="G6" s="53"/>
      <c r="H6" s="53"/>
      <c r="I6" s="53"/>
    </row>
    <row r="7" spans="1:9" ht="18.75" x14ac:dyDescent="0.25">
      <c r="A7" s="4"/>
      <c r="B7" s="4"/>
      <c r="C7" s="4"/>
      <c r="D7" s="32"/>
      <c r="E7" s="4"/>
      <c r="F7" s="4"/>
      <c r="G7" s="4"/>
      <c r="H7" s="56" t="s">
        <v>130</v>
      </c>
      <c r="I7" s="56"/>
    </row>
    <row r="8" spans="1:9" ht="18.75" x14ac:dyDescent="0.25">
      <c r="A8" s="4"/>
      <c r="B8" s="4"/>
      <c r="C8" s="4"/>
      <c r="D8" s="32"/>
      <c r="E8" s="4"/>
      <c r="F8" s="4"/>
      <c r="G8" s="4"/>
      <c r="H8" s="4"/>
      <c r="I8" s="4"/>
    </row>
    <row r="9" spans="1:9" ht="18.75" x14ac:dyDescent="0.3">
      <c r="A9" s="54" t="s">
        <v>4</v>
      </c>
      <c r="B9" s="54"/>
      <c r="C9" s="54"/>
      <c r="D9" s="54"/>
      <c r="E9" s="54"/>
      <c r="F9" s="54"/>
      <c r="G9" s="54"/>
      <c r="H9" s="54"/>
      <c r="I9" s="54"/>
    </row>
    <row r="10" spans="1:9" ht="19.5" thickBot="1" x14ac:dyDescent="0.35">
      <c r="A10" s="55" t="s">
        <v>88</v>
      </c>
      <c r="B10" s="55"/>
      <c r="C10" s="55"/>
      <c r="D10" s="55"/>
      <c r="E10" s="55"/>
      <c r="F10" s="55"/>
      <c r="G10" s="55"/>
      <c r="H10" s="55"/>
      <c r="I10" s="55"/>
    </row>
    <row r="11" spans="1:9" x14ac:dyDescent="0.25">
      <c r="A11" s="58" t="s">
        <v>5</v>
      </c>
      <c r="B11" s="60" t="s">
        <v>6</v>
      </c>
      <c r="C11" s="60" t="s">
        <v>7</v>
      </c>
      <c r="D11" s="62" t="s">
        <v>8</v>
      </c>
      <c r="E11" s="60" t="s">
        <v>9</v>
      </c>
      <c r="F11" s="80" t="s">
        <v>10</v>
      </c>
      <c r="G11" s="80"/>
      <c r="H11" s="81"/>
      <c r="I11" s="82" t="s">
        <v>11</v>
      </c>
    </row>
    <row r="12" spans="1:9" ht="26.25" thickBot="1" x14ac:dyDescent="0.3">
      <c r="A12" s="59"/>
      <c r="B12" s="61"/>
      <c r="C12" s="61"/>
      <c r="D12" s="63"/>
      <c r="E12" s="61"/>
      <c r="F12" s="6" t="s">
        <v>12</v>
      </c>
      <c r="G12" s="6" t="s">
        <v>13</v>
      </c>
      <c r="H12" s="6" t="s">
        <v>14</v>
      </c>
      <c r="I12" s="83"/>
    </row>
    <row r="13" spans="1:9" ht="15.75" thickBot="1" x14ac:dyDescent="0.3">
      <c r="A13" s="65" t="s">
        <v>15</v>
      </c>
      <c r="B13" s="66"/>
      <c r="C13" s="66"/>
      <c r="D13" s="66"/>
      <c r="E13" s="66"/>
      <c r="F13" s="66"/>
      <c r="G13" s="66"/>
      <c r="H13" s="66"/>
      <c r="I13" s="67"/>
    </row>
    <row r="14" spans="1:9" ht="50.1" customHeight="1" x14ac:dyDescent="0.25">
      <c r="A14" s="7" t="s">
        <v>16</v>
      </c>
      <c r="B14" s="8">
        <v>12.9</v>
      </c>
      <c r="C14" s="9" t="s">
        <v>17</v>
      </c>
      <c r="D14" s="22" t="s">
        <v>18</v>
      </c>
      <c r="E14" s="10">
        <f>13.5*1.1</f>
        <v>14.850000000000001</v>
      </c>
      <c r="F14" s="11">
        <v>0</v>
      </c>
      <c r="G14" s="11">
        <v>0</v>
      </c>
      <c r="H14" s="44">
        <f>E14</f>
        <v>14.850000000000001</v>
      </c>
      <c r="I14" s="11" t="s">
        <v>19</v>
      </c>
    </row>
    <row r="15" spans="1:9" ht="30.75" customHeight="1" x14ac:dyDescent="0.25">
      <c r="A15" s="12"/>
      <c r="B15" s="12"/>
      <c r="C15" s="13" t="s">
        <v>17</v>
      </c>
      <c r="D15" s="24" t="s">
        <v>20</v>
      </c>
      <c r="E15" s="14">
        <f>20*1.1</f>
        <v>22</v>
      </c>
      <c r="F15" s="11">
        <v>0</v>
      </c>
      <c r="G15" s="11">
        <v>0</v>
      </c>
      <c r="H15" s="44">
        <f t="shared" ref="H15:H78" si="0">E15</f>
        <v>22</v>
      </c>
      <c r="I15" s="15" t="s">
        <v>19</v>
      </c>
    </row>
    <row r="16" spans="1:9" ht="32.25" customHeight="1" x14ac:dyDescent="0.25">
      <c r="A16" s="12"/>
      <c r="B16" s="12"/>
      <c r="C16" s="13" t="s">
        <v>17</v>
      </c>
      <c r="D16" s="24" t="s">
        <v>21</v>
      </c>
      <c r="E16" s="14">
        <f>4.5*1.1</f>
        <v>4.95</v>
      </c>
      <c r="F16" s="11">
        <v>0</v>
      </c>
      <c r="G16" s="11">
        <v>0</v>
      </c>
      <c r="H16" s="44">
        <f t="shared" si="0"/>
        <v>4.95</v>
      </c>
      <c r="I16" s="15" t="s">
        <v>19</v>
      </c>
    </row>
    <row r="17" spans="1:9" ht="50.1" customHeight="1" x14ac:dyDescent="0.25">
      <c r="A17" s="12"/>
      <c r="B17" s="12"/>
      <c r="C17" s="13" t="s">
        <v>17</v>
      </c>
      <c r="D17" s="24" t="s">
        <v>22</v>
      </c>
      <c r="E17" s="14">
        <f>50*1.1</f>
        <v>55.000000000000007</v>
      </c>
      <c r="F17" s="11">
        <v>0</v>
      </c>
      <c r="G17" s="11">
        <v>0</v>
      </c>
      <c r="H17" s="44">
        <f t="shared" si="0"/>
        <v>55.000000000000007</v>
      </c>
      <c r="I17" s="15" t="s">
        <v>19</v>
      </c>
    </row>
    <row r="18" spans="1:9" ht="50.1" customHeight="1" x14ac:dyDescent="0.25">
      <c r="A18" s="12"/>
      <c r="B18" s="12"/>
      <c r="C18" s="13" t="s">
        <v>17</v>
      </c>
      <c r="D18" s="24" t="s">
        <v>23</v>
      </c>
      <c r="E18" s="14">
        <f>15*1.1</f>
        <v>16.5</v>
      </c>
      <c r="F18" s="11">
        <v>0</v>
      </c>
      <c r="G18" s="11">
        <v>0</v>
      </c>
      <c r="H18" s="44">
        <f t="shared" si="0"/>
        <v>16.5</v>
      </c>
      <c r="I18" s="15" t="s">
        <v>19</v>
      </c>
    </row>
    <row r="19" spans="1:9" ht="30.75" customHeight="1" x14ac:dyDescent="0.25">
      <c r="A19" s="12"/>
      <c r="B19" s="12"/>
      <c r="C19" s="13" t="s">
        <v>17</v>
      </c>
      <c r="D19" s="24" t="s">
        <v>24</v>
      </c>
      <c r="E19" s="14">
        <v>9</v>
      </c>
      <c r="F19" s="11">
        <v>0</v>
      </c>
      <c r="G19" s="11">
        <v>0</v>
      </c>
      <c r="H19" s="44">
        <f t="shared" si="0"/>
        <v>9</v>
      </c>
      <c r="I19" s="15" t="s">
        <v>19</v>
      </c>
    </row>
    <row r="20" spans="1:9" ht="28.5" customHeight="1" x14ac:dyDescent="0.25">
      <c r="A20" s="12"/>
      <c r="B20" s="12"/>
      <c r="C20" s="13" t="s">
        <v>17</v>
      </c>
      <c r="D20" s="24" t="s">
        <v>25</v>
      </c>
      <c r="E20" s="14">
        <f>10*1.1</f>
        <v>11</v>
      </c>
      <c r="F20" s="11">
        <v>0</v>
      </c>
      <c r="G20" s="11">
        <v>0</v>
      </c>
      <c r="H20" s="44">
        <f t="shared" si="0"/>
        <v>11</v>
      </c>
      <c r="I20" s="15" t="s">
        <v>19</v>
      </c>
    </row>
    <row r="21" spans="1:9" ht="37.5" customHeight="1" x14ac:dyDescent="0.25">
      <c r="A21" s="12"/>
      <c r="B21" s="12"/>
      <c r="C21" s="13" t="s">
        <v>17</v>
      </c>
      <c r="D21" s="24" t="s">
        <v>26</v>
      </c>
      <c r="E21" s="14">
        <f>6*1.1</f>
        <v>6.6000000000000005</v>
      </c>
      <c r="F21" s="11">
        <v>0</v>
      </c>
      <c r="G21" s="11">
        <v>0</v>
      </c>
      <c r="H21" s="44">
        <f t="shared" si="0"/>
        <v>6.6000000000000005</v>
      </c>
      <c r="I21" s="15" t="s">
        <v>19</v>
      </c>
    </row>
    <row r="22" spans="1:9" ht="50.1" customHeight="1" x14ac:dyDescent="0.25">
      <c r="A22" s="12"/>
      <c r="B22" s="12"/>
      <c r="C22" s="13" t="s">
        <v>17</v>
      </c>
      <c r="D22" s="24" t="s">
        <v>27</v>
      </c>
      <c r="E22" s="14">
        <f>15*1.1</f>
        <v>16.5</v>
      </c>
      <c r="F22" s="11">
        <v>0</v>
      </c>
      <c r="G22" s="11">
        <v>0</v>
      </c>
      <c r="H22" s="44">
        <f t="shared" si="0"/>
        <v>16.5</v>
      </c>
      <c r="I22" s="15" t="s">
        <v>19</v>
      </c>
    </row>
    <row r="23" spans="1:9" ht="50.1" customHeight="1" x14ac:dyDescent="0.25">
      <c r="A23" s="12"/>
      <c r="B23" s="12"/>
      <c r="C23" s="13" t="s">
        <v>17</v>
      </c>
      <c r="D23" s="24" t="s">
        <v>28</v>
      </c>
      <c r="E23" s="14">
        <f>5*1.1</f>
        <v>5.5</v>
      </c>
      <c r="F23" s="11">
        <v>0</v>
      </c>
      <c r="G23" s="11">
        <v>0</v>
      </c>
      <c r="H23" s="44">
        <f t="shared" si="0"/>
        <v>5.5</v>
      </c>
      <c r="I23" s="15" t="s">
        <v>19</v>
      </c>
    </row>
    <row r="24" spans="1:9" ht="50.1" customHeight="1" x14ac:dyDescent="0.25">
      <c r="A24" s="12"/>
      <c r="B24" s="12"/>
      <c r="C24" s="13" t="s">
        <v>17</v>
      </c>
      <c r="D24" s="24" t="s">
        <v>29</v>
      </c>
      <c r="E24" s="14">
        <f>70*1.1</f>
        <v>77</v>
      </c>
      <c r="F24" s="11">
        <v>0</v>
      </c>
      <c r="G24" s="11">
        <v>0</v>
      </c>
      <c r="H24" s="44">
        <f t="shared" si="0"/>
        <v>77</v>
      </c>
      <c r="I24" s="15" t="s">
        <v>19</v>
      </c>
    </row>
    <row r="25" spans="1:9" ht="28.5" customHeight="1" x14ac:dyDescent="0.25">
      <c r="A25" s="12"/>
      <c r="B25" s="12"/>
      <c r="C25" s="13" t="s">
        <v>17</v>
      </c>
      <c r="D25" s="24" t="s">
        <v>30</v>
      </c>
      <c r="E25" s="14">
        <f>3*1.1</f>
        <v>3.3000000000000003</v>
      </c>
      <c r="F25" s="11">
        <v>0</v>
      </c>
      <c r="G25" s="11">
        <v>0</v>
      </c>
      <c r="H25" s="44">
        <f t="shared" si="0"/>
        <v>3.3000000000000003</v>
      </c>
      <c r="I25" s="15" t="s">
        <v>19</v>
      </c>
    </row>
    <row r="26" spans="1:9" ht="50.1" customHeight="1" x14ac:dyDescent="0.25">
      <c r="A26" s="12"/>
      <c r="B26" s="12"/>
      <c r="C26" s="13" t="s">
        <v>17</v>
      </c>
      <c r="D26" s="24" t="s">
        <v>31</v>
      </c>
      <c r="E26" s="14">
        <f>10*1.1</f>
        <v>11</v>
      </c>
      <c r="F26" s="11">
        <v>0</v>
      </c>
      <c r="G26" s="11">
        <v>0</v>
      </c>
      <c r="H26" s="44">
        <f t="shared" si="0"/>
        <v>11</v>
      </c>
      <c r="I26" s="15" t="s">
        <v>19</v>
      </c>
    </row>
    <row r="27" spans="1:9" ht="50.1" customHeight="1" x14ac:dyDescent="0.25">
      <c r="A27" s="12"/>
      <c r="B27" s="12"/>
      <c r="C27" s="13" t="s">
        <v>17</v>
      </c>
      <c r="D27" s="24" t="s">
        <v>32</v>
      </c>
      <c r="E27" s="14">
        <f>6*1.1</f>
        <v>6.6000000000000005</v>
      </c>
      <c r="F27" s="11">
        <v>0</v>
      </c>
      <c r="G27" s="11">
        <v>0</v>
      </c>
      <c r="H27" s="44">
        <f t="shared" si="0"/>
        <v>6.6000000000000005</v>
      </c>
      <c r="I27" s="15" t="s">
        <v>19</v>
      </c>
    </row>
    <row r="28" spans="1:9" ht="23.25" customHeight="1" x14ac:dyDescent="0.25">
      <c r="A28" s="12"/>
      <c r="B28" s="12"/>
      <c r="C28" s="13" t="s">
        <v>17</v>
      </c>
      <c r="D28" s="24" t="s">
        <v>33</v>
      </c>
      <c r="E28" s="14">
        <f>6*1.1</f>
        <v>6.6000000000000005</v>
      </c>
      <c r="F28" s="11">
        <v>0</v>
      </c>
      <c r="G28" s="11">
        <v>0</v>
      </c>
      <c r="H28" s="44">
        <f t="shared" si="0"/>
        <v>6.6000000000000005</v>
      </c>
      <c r="I28" s="15" t="s">
        <v>19</v>
      </c>
    </row>
    <row r="29" spans="1:9" ht="38.25" customHeight="1" x14ac:dyDescent="0.25">
      <c r="A29" s="12"/>
      <c r="B29" s="12"/>
      <c r="C29" s="13" t="s">
        <v>17</v>
      </c>
      <c r="D29" s="24" t="s">
        <v>34</v>
      </c>
      <c r="E29" s="14">
        <f>3*1.1</f>
        <v>3.3000000000000003</v>
      </c>
      <c r="F29" s="11">
        <v>0</v>
      </c>
      <c r="G29" s="11">
        <v>0</v>
      </c>
      <c r="H29" s="44">
        <f t="shared" si="0"/>
        <v>3.3000000000000003</v>
      </c>
      <c r="I29" s="15" t="s">
        <v>19</v>
      </c>
    </row>
    <row r="30" spans="1:9" ht="50.1" customHeight="1" x14ac:dyDescent="0.25">
      <c r="A30" s="12"/>
      <c r="B30" s="12"/>
      <c r="C30" s="13" t="s">
        <v>17</v>
      </c>
      <c r="D30" s="24" t="s">
        <v>86</v>
      </c>
      <c r="E30" s="14">
        <f>15*1.1</f>
        <v>16.5</v>
      </c>
      <c r="F30" s="11">
        <v>0</v>
      </c>
      <c r="G30" s="11">
        <v>0</v>
      </c>
      <c r="H30" s="44">
        <f t="shared" si="0"/>
        <v>16.5</v>
      </c>
      <c r="I30" s="15" t="s">
        <v>19</v>
      </c>
    </row>
    <row r="31" spans="1:9" ht="50.1" customHeight="1" x14ac:dyDescent="0.25">
      <c r="A31" s="12"/>
      <c r="B31" s="12"/>
      <c r="C31" s="13" t="s">
        <v>17</v>
      </c>
      <c r="D31" s="24" t="s">
        <v>35</v>
      </c>
      <c r="E31" s="14">
        <f>50*1.1</f>
        <v>55.000000000000007</v>
      </c>
      <c r="F31" s="11">
        <v>0</v>
      </c>
      <c r="G31" s="11">
        <v>0</v>
      </c>
      <c r="H31" s="44">
        <f t="shared" si="0"/>
        <v>55.000000000000007</v>
      </c>
      <c r="I31" s="15" t="s">
        <v>19</v>
      </c>
    </row>
    <row r="32" spans="1:9" ht="50.1" customHeight="1" x14ac:dyDescent="0.25">
      <c r="A32" s="12"/>
      <c r="B32" s="12"/>
      <c r="C32" s="13" t="s">
        <v>17</v>
      </c>
      <c r="D32" s="24" t="s">
        <v>36</v>
      </c>
      <c r="E32" s="14">
        <f>5*1.1</f>
        <v>5.5</v>
      </c>
      <c r="F32" s="11">
        <v>0</v>
      </c>
      <c r="G32" s="11">
        <v>0</v>
      </c>
      <c r="H32" s="44">
        <f t="shared" si="0"/>
        <v>5.5</v>
      </c>
      <c r="I32" s="15" t="s">
        <v>19</v>
      </c>
    </row>
    <row r="33" spans="1:9" ht="36" customHeight="1" x14ac:dyDescent="0.25">
      <c r="A33" s="12"/>
      <c r="B33" s="12"/>
      <c r="C33" s="13" t="s">
        <v>17</v>
      </c>
      <c r="D33" s="24" t="s">
        <v>37</v>
      </c>
      <c r="E33" s="14">
        <f>10*1.1</f>
        <v>11</v>
      </c>
      <c r="F33" s="11">
        <v>0</v>
      </c>
      <c r="G33" s="11">
        <v>0</v>
      </c>
      <c r="H33" s="44">
        <f t="shared" si="0"/>
        <v>11</v>
      </c>
      <c r="I33" s="15" t="s">
        <v>19</v>
      </c>
    </row>
    <row r="34" spans="1:9" ht="24" customHeight="1" x14ac:dyDescent="0.25">
      <c r="A34" s="12"/>
      <c r="B34" s="12"/>
      <c r="C34" s="13"/>
      <c r="D34" s="24" t="s">
        <v>38</v>
      </c>
      <c r="E34" s="14">
        <f>15*1.1</f>
        <v>16.5</v>
      </c>
      <c r="F34" s="11">
        <v>0</v>
      </c>
      <c r="G34" s="11">
        <v>0</v>
      </c>
      <c r="H34" s="44">
        <f t="shared" si="0"/>
        <v>16.5</v>
      </c>
      <c r="I34" s="15" t="s">
        <v>19</v>
      </c>
    </row>
    <row r="35" spans="1:9" ht="28.5" customHeight="1" x14ac:dyDescent="0.25">
      <c r="A35" s="12"/>
      <c r="B35" s="12"/>
      <c r="C35" s="13" t="s">
        <v>17</v>
      </c>
      <c r="D35" s="24" t="s">
        <v>39</v>
      </c>
      <c r="E35" s="14">
        <f>9*1.1</f>
        <v>9.9</v>
      </c>
      <c r="F35" s="11">
        <v>0</v>
      </c>
      <c r="G35" s="11">
        <v>0</v>
      </c>
      <c r="H35" s="44">
        <f t="shared" si="0"/>
        <v>9.9</v>
      </c>
      <c r="I35" s="15" t="s">
        <v>19</v>
      </c>
    </row>
    <row r="36" spans="1:9" ht="28.5" customHeight="1" x14ac:dyDescent="0.25">
      <c r="A36" s="12"/>
      <c r="B36" s="12"/>
      <c r="C36" s="13"/>
      <c r="D36" s="24" t="s">
        <v>40</v>
      </c>
      <c r="E36" s="14">
        <f>50*1.1</f>
        <v>55.000000000000007</v>
      </c>
      <c r="F36" s="11">
        <v>0</v>
      </c>
      <c r="G36" s="11">
        <v>0</v>
      </c>
      <c r="H36" s="44">
        <f t="shared" si="0"/>
        <v>55.000000000000007</v>
      </c>
      <c r="I36" s="15" t="s">
        <v>19</v>
      </c>
    </row>
    <row r="37" spans="1:9" ht="27.75" customHeight="1" x14ac:dyDescent="0.25">
      <c r="A37" s="12"/>
      <c r="B37" s="12"/>
      <c r="C37" s="13" t="s">
        <v>17</v>
      </c>
      <c r="D37" s="24" t="s">
        <v>41</v>
      </c>
      <c r="E37" s="14">
        <f>10*1.1</f>
        <v>11</v>
      </c>
      <c r="F37" s="11">
        <v>0</v>
      </c>
      <c r="G37" s="11">
        <v>0</v>
      </c>
      <c r="H37" s="44">
        <f t="shared" si="0"/>
        <v>11</v>
      </c>
      <c r="I37" s="15" t="s">
        <v>19</v>
      </c>
    </row>
    <row r="38" spans="1:9" ht="30" customHeight="1" x14ac:dyDescent="0.25">
      <c r="A38" s="12"/>
      <c r="B38" s="12"/>
      <c r="C38" s="13" t="s">
        <v>17</v>
      </c>
      <c r="D38" s="35" t="s">
        <v>42</v>
      </c>
      <c r="E38" s="14">
        <f>9*1.1</f>
        <v>9.9</v>
      </c>
      <c r="F38" s="11">
        <v>0</v>
      </c>
      <c r="G38" s="11">
        <v>0</v>
      </c>
      <c r="H38" s="44">
        <f t="shared" si="0"/>
        <v>9.9</v>
      </c>
      <c r="I38" s="15" t="s">
        <v>19</v>
      </c>
    </row>
    <row r="39" spans="1:9" ht="32.25" customHeight="1" x14ac:dyDescent="0.25">
      <c r="A39" s="12"/>
      <c r="B39" s="12"/>
      <c r="C39" s="13" t="s">
        <v>17</v>
      </c>
      <c r="D39" s="24" t="s">
        <v>43</v>
      </c>
      <c r="E39" s="14">
        <f>20*1.1</f>
        <v>22</v>
      </c>
      <c r="F39" s="11">
        <v>0</v>
      </c>
      <c r="G39" s="11">
        <v>0</v>
      </c>
      <c r="H39" s="44">
        <f t="shared" si="0"/>
        <v>22</v>
      </c>
      <c r="I39" s="15" t="s">
        <v>19</v>
      </c>
    </row>
    <row r="40" spans="1:9" ht="31.5" customHeight="1" x14ac:dyDescent="0.25">
      <c r="A40" s="12"/>
      <c r="B40" s="12"/>
      <c r="C40" s="13" t="s">
        <v>17</v>
      </c>
      <c r="D40" s="24" t="s">
        <v>44</v>
      </c>
      <c r="E40" s="14">
        <f>5*1.1</f>
        <v>5.5</v>
      </c>
      <c r="F40" s="11">
        <v>0</v>
      </c>
      <c r="G40" s="11">
        <v>0</v>
      </c>
      <c r="H40" s="44">
        <f t="shared" si="0"/>
        <v>5.5</v>
      </c>
      <c r="I40" s="15" t="s">
        <v>19</v>
      </c>
    </row>
    <row r="41" spans="1:9" ht="50.1" customHeight="1" x14ac:dyDescent="0.25">
      <c r="A41" s="12"/>
      <c r="B41" s="12"/>
      <c r="C41" s="13" t="s">
        <v>17</v>
      </c>
      <c r="D41" s="24" t="s">
        <v>45</v>
      </c>
      <c r="E41" s="14">
        <f>1*1.1</f>
        <v>1.1000000000000001</v>
      </c>
      <c r="F41" s="11">
        <v>0</v>
      </c>
      <c r="G41" s="11">
        <v>0</v>
      </c>
      <c r="H41" s="44">
        <f t="shared" si="0"/>
        <v>1.1000000000000001</v>
      </c>
      <c r="I41" s="15" t="s">
        <v>19</v>
      </c>
    </row>
    <row r="42" spans="1:9" ht="36.75" customHeight="1" x14ac:dyDescent="0.25">
      <c r="A42" s="12"/>
      <c r="B42" s="12"/>
      <c r="C42" s="13" t="s">
        <v>17</v>
      </c>
      <c r="D42" s="24" t="s">
        <v>46</v>
      </c>
      <c r="E42" s="14">
        <f>7*1.1</f>
        <v>7.7000000000000011</v>
      </c>
      <c r="F42" s="11">
        <v>0</v>
      </c>
      <c r="G42" s="11">
        <v>0</v>
      </c>
      <c r="H42" s="44">
        <f t="shared" si="0"/>
        <v>7.7000000000000011</v>
      </c>
      <c r="I42" s="15" t="s">
        <v>19</v>
      </c>
    </row>
    <row r="43" spans="1:9" ht="30.75" customHeight="1" x14ac:dyDescent="0.25">
      <c r="A43" s="12"/>
      <c r="B43" s="12"/>
      <c r="C43" s="13" t="s">
        <v>17</v>
      </c>
      <c r="D43" s="24" t="s">
        <v>47</v>
      </c>
      <c r="E43" s="14">
        <f>10*1.1</f>
        <v>11</v>
      </c>
      <c r="F43" s="11">
        <v>0</v>
      </c>
      <c r="G43" s="11">
        <v>0</v>
      </c>
      <c r="H43" s="44">
        <f t="shared" si="0"/>
        <v>11</v>
      </c>
      <c r="I43" s="15" t="s">
        <v>19</v>
      </c>
    </row>
    <row r="44" spans="1:9" ht="29.25" customHeight="1" x14ac:dyDescent="0.25">
      <c r="A44" s="12"/>
      <c r="B44" s="12"/>
      <c r="C44" s="13" t="s">
        <v>17</v>
      </c>
      <c r="D44" s="25" t="s">
        <v>48</v>
      </c>
      <c r="E44" s="14">
        <f>10*1.1</f>
        <v>11</v>
      </c>
      <c r="F44" s="11">
        <v>0</v>
      </c>
      <c r="G44" s="11">
        <v>0</v>
      </c>
      <c r="H44" s="44">
        <f t="shared" si="0"/>
        <v>11</v>
      </c>
      <c r="I44" s="15" t="s">
        <v>19</v>
      </c>
    </row>
    <row r="45" spans="1:9" ht="50.1" customHeight="1" x14ac:dyDescent="0.25">
      <c r="A45" s="16" t="s">
        <v>49</v>
      </c>
      <c r="B45" s="12">
        <v>21.5</v>
      </c>
      <c r="C45" s="13" t="s">
        <v>17</v>
      </c>
      <c r="D45" s="24" t="s">
        <v>18</v>
      </c>
      <c r="E45" s="14">
        <f>18*1.1</f>
        <v>19.8</v>
      </c>
      <c r="F45" s="11">
        <v>0</v>
      </c>
      <c r="G45" s="11">
        <v>0</v>
      </c>
      <c r="H45" s="44">
        <f t="shared" si="0"/>
        <v>19.8</v>
      </c>
      <c r="I45" s="15" t="s">
        <v>19</v>
      </c>
    </row>
    <row r="46" spans="1:9" ht="32.25" customHeight="1" x14ac:dyDescent="0.25">
      <c r="A46" s="12"/>
      <c r="B46" s="12"/>
      <c r="C46" s="13" t="s">
        <v>17</v>
      </c>
      <c r="D46" s="24" t="s">
        <v>50</v>
      </c>
      <c r="E46" s="14">
        <f>20*1.1</f>
        <v>22</v>
      </c>
      <c r="F46" s="11">
        <v>0</v>
      </c>
      <c r="G46" s="11">
        <v>0</v>
      </c>
      <c r="H46" s="44">
        <f t="shared" si="0"/>
        <v>22</v>
      </c>
      <c r="I46" s="15" t="s">
        <v>19</v>
      </c>
    </row>
    <row r="47" spans="1:9" ht="38.25" customHeight="1" x14ac:dyDescent="0.25">
      <c r="A47" s="12"/>
      <c r="B47" s="12"/>
      <c r="C47" s="13" t="s">
        <v>17</v>
      </c>
      <c r="D47" s="24" t="s">
        <v>21</v>
      </c>
      <c r="E47" s="14">
        <f>4.5*1.1</f>
        <v>4.95</v>
      </c>
      <c r="F47" s="11">
        <v>0</v>
      </c>
      <c r="G47" s="11">
        <v>0</v>
      </c>
      <c r="H47" s="44">
        <f t="shared" si="0"/>
        <v>4.95</v>
      </c>
      <c r="I47" s="15" t="s">
        <v>19</v>
      </c>
    </row>
    <row r="48" spans="1:9" ht="50.1" customHeight="1" x14ac:dyDescent="0.25">
      <c r="A48" s="12"/>
      <c r="B48" s="12"/>
      <c r="C48" s="13" t="s">
        <v>17</v>
      </c>
      <c r="D48" s="24" t="s">
        <v>22</v>
      </c>
      <c r="E48" s="14">
        <f>50*1.1</f>
        <v>55.000000000000007</v>
      </c>
      <c r="F48" s="11">
        <v>0</v>
      </c>
      <c r="G48" s="11">
        <v>0</v>
      </c>
      <c r="H48" s="44">
        <f t="shared" si="0"/>
        <v>55.000000000000007</v>
      </c>
      <c r="I48" s="15" t="s">
        <v>19</v>
      </c>
    </row>
    <row r="49" spans="1:9" ht="50.1" customHeight="1" x14ac:dyDescent="0.25">
      <c r="A49" s="12"/>
      <c r="B49" s="12"/>
      <c r="C49" s="13" t="s">
        <v>17</v>
      </c>
      <c r="D49" s="24" t="s">
        <v>23</v>
      </c>
      <c r="E49" s="14">
        <f>15*1.1</f>
        <v>16.5</v>
      </c>
      <c r="F49" s="11">
        <v>0</v>
      </c>
      <c r="G49" s="11">
        <v>0</v>
      </c>
      <c r="H49" s="44">
        <f t="shared" si="0"/>
        <v>16.5</v>
      </c>
      <c r="I49" s="15" t="s">
        <v>19</v>
      </c>
    </row>
    <row r="50" spans="1:9" ht="33.75" customHeight="1" x14ac:dyDescent="0.25">
      <c r="A50" s="12"/>
      <c r="B50" s="12"/>
      <c r="C50" s="13" t="s">
        <v>17</v>
      </c>
      <c r="D50" s="24" t="s">
        <v>24</v>
      </c>
      <c r="E50" s="14">
        <f>13.5*1.1</f>
        <v>14.850000000000001</v>
      </c>
      <c r="F50" s="11">
        <v>0</v>
      </c>
      <c r="G50" s="11">
        <v>0</v>
      </c>
      <c r="H50" s="44">
        <f t="shared" si="0"/>
        <v>14.850000000000001</v>
      </c>
      <c r="I50" s="15" t="s">
        <v>19</v>
      </c>
    </row>
    <row r="51" spans="1:9" ht="28.5" customHeight="1" x14ac:dyDescent="0.25">
      <c r="A51" s="12"/>
      <c r="B51" s="12"/>
      <c r="C51" s="13" t="s">
        <v>17</v>
      </c>
      <c r="D51" s="24" t="s">
        <v>25</v>
      </c>
      <c r="E51" s="14">
        <f>15*1.1</f>
        <v>16.5</v>
      </c>
      <c r="F51" s="11">
        <v>0</v>
      </c>
      <c r="G51" s="11">
        <v>0</v>
      </c>
      <c r="H51" s="44">
        <f t="shared" si="0"/>
        <v>16.5</v>
      </c>
      <c r="I51" s="15" t="s">
        <v>19</v>
      </c>
    </row>
    <row r="52" spans="1:9" ht="35.25" customHeight="1" x14ac:dyDescent="0.25">
      <c r="A52" s="12"/>
      <c r="B52" s="12"/>
      <c r="C52" s="13" t="s">
        <v>17</v>
      </c>
      <c r="D52" s="24" t="s">
        <v>26</v>
      </c>
      <c r="E52" s="14">
        <f>9*1.1</f>
        <v>9.9</v>
      </c>
      <c r="F52" s="11">
        <v>0</v>
      </c>
      <c r="G52" s="11">
        <v>0</v>
      </c>
      <c r="H52" s="44">
        <f t="shared" si="0"/>
        <v>9.9</v>
      </c>
      <c r="I52" s="15" t="s">
        <v>19</v>
      </c>
    </row>
    <row r="53" spans="1:9" ht="50.1" customHeight="1" x14ac:dyDescent="0.25">
      <c r="A53" s="12"/>
      <c r="B53" s="12"/>
      <c r="C53" s="13" t="s">
        <v>17</v>
      </c>
      <c r="D53" s="24" t="s">
        <v>27</v>
      </c>
      <c r="E53" s="14">
        <f>20*1.1</f>
        <v>22</v>
      </c>
      <c r="F53" s="11">
        <v>0</v>
      </c>
      <c r="G53" s="11">
        <v>0</v>
      </c>
      <c r="H53" s="44">
        <f t="shared" si="0"/>
        <v>22</v>
      </c>
      <c r="I53" s="15" t="s">
        <v>19</v>
      </c>
    </row>
    <row r="54" spans="1:9" ht="50.1" customHeight="1" x14ac:dyDescent="0.25">
      <c r="A54" s="12"/>
      <c r="B54" s="12"/>
      <c r="C54" s="13" t="s">
        <v>17</v>
      </c>
      <c r="D54" s="24" t="s">
        <v>28</v>
      </c>
      <c r="E54" s="14">
        <f>5*1.1</f>
        <v>5.5</v>
      </c>
      <c r="F54" s="11">
        <v>0</v>
      </c>
      <c r="G54" s="11">
        <v>0</v>
      </c>
      <c r="H54" s="44">
        <f t="shared" si="0"/>
        <v>5.5</v>
      </c>
      <c r="I54" s="15" t="s">
        <v>19</v>
      </c>
    </row>
    <row r="55" spans="1:9" ht="50.1" customHeight="1" x14ac:dyDescent="0.25">
      <c r="A55" s="12"/>
      <c r="B55" s="12"/>
      <c r="C55" s="13" t="s">
        <v>17</v>
      </c>
      <c r="D55" s="24" t="s">
        <v>29</v>
      </c>
      <c r="E55" s="14">
        <f>100*1.1</f>
        <v>110.00000000000001</v>
      </c>
      <c r="F55" s="11">
        <v>0</v>
      </c>
      <c r="G55" s="11">
        <v>0</v>
      </c>
      <c r="H55" s="44">
        <f t="shared" si="0"/>
        <v>110.00000000000001</v>
      </c>
      <c r="I55" s="15" t="s">
        <v>19</v>
      </c>
    </row>
    <row r="56" spans="1:9" ht="37.5" customHeight="1" x14ac:dyDescent="0.25">
      <c r="A56" s="12"/>
      <c r="B56" s="12"/>
      <c r="C56" s="13" t="s">
        <v>17</v>
      </c>
      <c r="D56" s="24" t="s">
        <v>30</v>
      </c>
      <c r="E56" s="14">
        <f>3*1.1</f>
        <v>3.3000000000000003</v>
      </c>
      <c r="F56" s="11">
        <v>0</v>
      </c>
      <c r="G56" s="11">
        <v>0</v>
      </c>
      <c r="H56" s="44">
        <f t="shared" si="0"/>
        <v>3.3000000000000003</v>
      </c>
      <c r="I56" s="15" t="s">
        <v>19</v>
      </c>
    </row>
    <row r="57" spans="1:9" ht="44.25" customHeight="1" x14ac:dyDescent="0.25">
      <c r="A57" s="12"/>
      <c r="B57" s="12"/>
      <c r="C57" s="13" t="s">
        <v>17</v>
      </c>
      <c r="D57" s="24" t="s">
        <v>31</v>
      </c>
      <c r="E57" s="14">
        <f>10*1.1</f>
        <v>11</v>
      </c>
      <c r="F57" s="11">
        <v>0</v>
      </c>
      <c r="G57" s="11">
        <v>0</v>
      </c>
      <c r="H57" s="44">
        <f t="shared" si="0"/>
        <v>11</v>
      </c>
      <c r="I57" s="15" t="s">
        <v>19</v>
      </c>
    </row>
    <row r="58" spans="1:9" ht="50.1" customHeight="1" x14ac:dyDescent="0.25">
      <c r="A58" s="12"/>
      <c r="B58" s="12"/>
      <c r="C58" s="13" t="s">
        <v>17</v>
      </c>
      <c r="D58" s="24" t="s">
        <v>51</v>
      </c>
      <c r="E58" s="14">
        <f>9*1.1</f>
        <v>9.9</v>
      </c>
      <c r="F58" s="11">
        <v>0</v>
      </c>
      <c r="G58" s="11">
        <v>0</v>
      </c>
      <c r="H58" s="44">
        <f t="shared" si="0"/>
        <v>9.9</v>
      </c>
      <c r="I58" s="15" t="s">
        <v>19</v>
      </c>
    </row>
    <row r="59" spans="1:9" ht="39" customHeight="1" x14ac:dyDescent="0.25">
      <c r="A59" s="12"/>
      <c r="B59" s="12"/>
      <c r="C59" s="13" t="s">
        <v>17</v>
      </c>
      <c r="D59" s="24" t="s">
        <v>33</v>
      </c>
      <c r="E59" s="14">
        <f>25*1.1</f>
        <v>27.500000000000004</v>
      </c>
      <c r="F59" s="11">
        <v>0</v>
      </c>
      <c r="G59" s="11">
        <v>0</v>
      </c>
      <c r="H59" s="44">
        <f t="shared" si="0"/>
        <v>27.500000000000004</v>
      </c>
      <c r="I59" s="15" t="s">
        <v>19</v>
      </c>
    </row>
    <row r="60" spans="1:9" ht="34.5" customHeight="1" x14ac:dyDescent="0.25">
      <c r="A60" s="12"/>
      <c r="B60" s="12"/>
      <c r="C60" s="13" t="s">
        <v>17</v>
      </c>
      <c r="D60" s="24" t="s">
        <v>34</v>
      </c>
      <c r="E60" s="14">
        <f>6*1.1</f>
        <v>6.6000000000000005</v>
      </c>
      <c r="F60" s="11">
        <v>0</v>
      </c>
      <c r="G60" s="11">
        <v>0</v>
      </c>
      <c r="H60" s="44">
        <f t="shared" si="0"/>
        <v>6.6000000000000005</v>
      </c>
      <c r="I60" s="15" t="s">
        <v>19</v>
      </c>
    </row>
    <row r="61" spans="1:9" ht="50.1" customHeight="1" x14ac:dyDescent="0.25">
      <c r="A61" s="12"/>
      <c r="B61" s="12"/>
      <c r="C61" s="13" t="s">
        <v>17</v>
      </c>
      <c r="D61" s="24" t="s">
        <v>86</v>
      </c>
      <c r="E61" s="14">
        <f>15*1.1</f>
        <v>16.5</v>
      </c>
      <c r="F61" s="11">
        <v>0</v>
      </c>
      <c r="G61" s="11">
        <v>0</v>
      </c>
      <c r="H61" s="44">
        <f t="shared" si="0"/>
        <v>16.5</v>
      </c>
      <c r="I61" s="15" t="s">
        <v>19</v>
      </c>
    </row>
    <row r="62" spans="1:9" ht="50.1" customHeight="1" x14ac:dyDescent="0.25">
      <c r="A62" s="12"/>
      <c r="B62" s="12"/>
      <c r="C62" s="13" t="s">
        <v>17</v>
      </c>
      <c r="D62" s="24" t="s">
        <v>35</v>
      </c>
      <c r="E62" s="14">
        <f>50*1.1</f>
        <v>55.000000000000007</v>
      </c>
      <c r="F62" s="11">
        <v>0</v>
      </c>
      <c r="G62" s="11">
        <v>0</v>
      </c>
      <c r="H62" s="44">
        <f t="shared" si="0"/>
        <v>55.000000000000007</v>
      </c>
      <c r="I62" s="15" t="s">
        <v>19</v>
      </c>
    </row>
    <row r="63" spans="1:9" ht="50.1" customHeight="1" x14ac:dyDescent="0.25">
      <c r="A63" s="12"/>
      <c r="B63" s="12"/>
      <c r="C63" s="13" t="s">
        <v>17</v>
      </c>
      <c r="D63" s="24" t="s">
        <v>52</v>
      </c>
      <c r="E63" s="14">
        <f>5*1.1</f>
        <v>5.5</v>
      </c>
      <c r="F63" s="11">
        <v>0</v>
      </c>
      <c r="G63" s="11">
        <v>0</v>
      </c>
      <c r="H63" s="44">
        <f t="shared" si="0"/>
        <v>5.5</v>
      </c>
      <c r="I63" s="15" t="s">
        <v>19</v>
      </c>
    </row>
    <row r="64" spans="1:9" ht="50.1" customHeight="1" x14ac:dyDescent="0.25">
      <c r="A64" s="12"/>
      <c r="B64" s="12"/>
      <c r="C64" s="13" t="s">
        <v>17</v>
      </c>
      <c r="D64" s="24" t="s">
        <v>37</v>
      </c>
      <c r="E64" s="14">
        <f>15*1.1</f>
        <v>16.5</v>
      </c>
      <c r="F64" s="11">
        <v>0</v>
      </c>
      <c r="G64" s="11">
        <v>0</v>
      </c>
      <c r="H64" s="44">
        <f t="shared" si="0"/>
        <v>16.5</v>
      </c>
      <c r="I64" s="15" t="s">
        <v>19</v>
      </c>
    </row>
    <row r="65" spans="1:9" ht="31.5" customHeight="1" x14ac:dyDescent="0.25">
      <c r="A65" s="12"/>
      <c r="B65" s="12"/>
      <c r="C65" s="13"/>
      <c r="D65" s="24" t="s">
        <v>38</v>
      </c>
      <c r="E65" s="14">
        <f>20*1.1</f>
        <v>22</v>
      </c>
      <c r="F65" s="11">
        <v>0</v>
      </c>
      <c r="G65" s="11">
        <v>0</v>
      </c>
      <c r="H65" s="44">
        <f t="shared" si="0"/>
        <v>22</v>
      </c>
      <c r="I65" s="15" t="s">
        <v>19</v>
      </c>
    </row>
    <row r="66" spans="1:9" ht="34.5" customHeight="1" x14ac:dyDescent="0.25">
      <c r="A66" s="12"/>
      <c r="B66" s="12"/>
      <c r="C66" s="13" t="s">
        <v>17</v>
      </c>
      <c r="D66" s="24" t="s">
        <v>39</v>
      </c>
      <c r="E66" s="14">
        <f>13.5*1.1</f>
        <v>14.850000000000001</v>
      </c>
      <c r="F66" s="11">
        <v>0</v>
      </c>
      <c r="G66" s="11">
        <v>0</v>
      </c>
      <c r="H66" s="44">
        <f t="shared" si="0"/>
        <v>14.850000000000001</v>
      </c>
      <c r="I66" s="15" t="s">
        <v>19</v>
      </c>
    </row>
    <row r="67" spans="1:9" ht="37.5" customHeight="1" x14ac:dyDescent="0.25">
      <c r="A67" s="12"/>
      <c r="B67" s="12"/>
      <c r="C67" s="13" t="s">
        <v>17</v>
      </c>
      <c r="D67" s="35" t="s">
        <v>53</v>
      </c>
      <c r="E67" s="14">
        <f>95*1.1</f>
        <v>104.50000000000001</v>
      </c>
      <c r="F67" s="11">
        <v>0</v>
      </c>
      <c r="G67" s="11">
        <v>0</v>
      </c>
      <c r="H67" s="44">
        <f t="shared" si="0"/>
        <v>104.50000000000001</v>
      </c>
      <c r="I67" s="15" t="s">
        <v>19</v>
      </c>
    </row>
    <row r="68" spans="1:9" ht="33.75" customHeight="1" x14ac:dyDescent="0.25">
      <c r="A68" s="12"/>
      <c r="B68" s="12"/>
      <c r="C68" s="13" t="s">
        <v>17</v>
      </c>
      <c r="D68" s="35" t="s">
        <v>54</v>
      </c>
      <c r="E68" s="14">
        <f>57*1.1</f>
        <v>62.7</v>
      </c>
      <c r="F68" s="11">
        <v>0</v>
      </c>
      <c r="G68" s="11">
        <v>0</v>
      </c>
      <c r="H68" s="44">
        <f t="shared" si="0"/>
        <v>62.7</v>
      </c>
      <c r="I68" s="15" t="s">
        <v>19</v>
      </c>
    </row>
    <row r="69" spans="1:9" ht="30.75" customHeight="1" x14ac:dyDescent="0.25">
      <c r="A69" s="12"/>
      <c r="B69" s="12"/>
      <c r="C69" s="13"/>
      <c r="D69" s="35" t="s">
        <v>40</v>
      </c>
      <c r="E69" s="14">
        <f>75*1.1</f>
        <v>82.5</v>
      </c>
      <c r="F69" s="11">
        <v>0</v>
      </c>
      <c r="G69" s="11">
        <v>0</v>
      </c>
      <c r="H69" s="44">
        <f t="shared" si="0"/>
        <v>82.5</v>
      </c>
      <c r="I69" s="15" t="s">
        <v>19</v>
      </c>
    </row>
    <row r="70" spans="1:9" ht="36" customHeight="1" x14ac:dyDescent="0.25">
      <c r="A70" s="12"/>
      <c r="B70" s="12"/>
      <c r="C70" s="13" t="s">
        <v>17</v>
      </c>
      <c r="D70" s="24" t="s">
        <v>55</v>
      </c>
      <c r="E70" s="14">
        <f>13.5*1.1</f>
        <v>14.850000000000001</v>
      </c>
      <c r="F70" s="11">
        <v>0</v>
      </c>
      <c r="G70" s="11">
        <v>0</v>
      </c>
      <c r="H70" s="44">
        <f t="shared" si="0"/>
        <v>14.850000000000001</v>
      </c>
      <c r="I70" s="15" t="s">
        <v>19</v>
      </c>
    </row>
    <row r="71" spans="1:9" ht="29.25" customHeight="1" x14ac:dyDescent="0.25">
      <c r="A71" s="12"/>
      <c r="B71" s="12"/>
      <c r="C71" s="13" t="s">
        <v>17</v>
      </c>
      <c r="D71" s="25" t="s">
        <v>47</v>
      </c>
      <c r="E71" s="14">
        <f>10*1.1</f>
        <v>11</v>
      </c>
      <c r="F71" s="11">
        <v>0</v>
      </c>
      <c r="G71" s="11">
        <v>0</v>
      </c>
      <c r="H71" s="44">
        <f t="shared" si="0"/>
        <v>11</v>
      </c>
      <c r="I71" s="15" t="s">
        <v>19</v>
      </c>
    </row>
    <row r="72" spans="1:9" ht="36" customHeight="1" x14ac:dyDescent="0.25">
      <c r="A72" s="16" t="s">
        <v>56</v>
      </c>
      <c r="B72" s="12">
        <v>0.35</v>
      </c>
      <c r="C72" s="13" t="s">
        <v>17</v>
      </c>
      <c r="D72" s="24" t="s">
        <v>18</v>
      </c>
      <c r="E72" s="14">
        <f>9*1.1</f>
        <v>9.9</v>
      </c>
      <c r="F72" s="11">
        <v>0</v>
      </c>
      <c r="G72" s="11">
        <v>0</v>
      </c>
      <c r="H72" s="44">
        <f t="shared" si="0"/>
        <v>9.9</v>
      </c>
      <c r="I72" s="15" t="s">
        <v>19</v>
      </c>
    </row>
    <row r="73" spans="1:9" ht="37.5" customHeight="1" x14ac:dyDescent="0.25">
      <c r="A73" s="12"/>
      <c r="B73" s="12"/>
      <c r="C73" s="13" t="s">
        <v>17</v>
      </c>
      <c r="D73" s="24" t="s">
        <v>50</v>
      </c>
      <c r="E73" s="14">
        <f>15*1.1</f>
        <v>16.5</v>
      </c>
      <c r="F73" s="11">
        <v>0</v>
      </c>
      <c r="G73" s="11">
        <v>0</v>
      </c>
      <c r="H73" s="44">
        <f t="shared" si="0"/>
        <v>16.5</v>
      </c>
      <c r="I73" s="15" t="s">
        <v>19</v>
      </c>
    </row>
    <row r="74" spans="1:9" ht="26.25" customHeight="1" x14ac:dyDescent="0.25">
      <c r="A74" s="12"/>
      <c r="B74" s="12"/>
      <c r="C74" s="13" t="s">
        <v>17</v>
      </c>
      <c r="D74" s="24" t="s">
        <v>21</v>
      </c>
      <c r="E74" s="14">
        <f>4.5*1.1</f>
        <v>4.95</v>
      </c>
      <c r="F74" s="11">
        <v>0</v>
      </c>
      <c r="G74" s="11">
        <v>0</v>
      </c>
      <c r="H74" s="44">
        <f t="shared" si="0"/>
        <v>4.95</v>
      </c>
      <c r="I74" s="15" t="s">
        <v>19</v>
      </c>
    </row>
    <row r="75" spans="1:9" ht="50.1" customHeight="1" x14ac:dyDescent="0.25">
      <c r="A75" s="12"/>
      <c r="B75" s="12"/>
      <c r="C75" s="13" t="s">
        <v>17</v>
      </c>
      <c r="D75" s="24" t="s">
        <v>22</v>
      </c>
      <c r="E75" s="14">
        <f>20*1.1</f>
        <v>22</v>
      </c>
      <c r="F75" s="11">
        <v>0</v>
      </c>
      <c r="G75" s="11">
        <v>0</v>
      </c>
      <c r="H75" s="44">
        <f t="shared" si="0"/>
        <v>22</v>
      </c>
      <c r="I75" s="15" t="s">
        <v>19</v>
      </c>
    </row>
    <row r="76" spans="1:9" ht="50.1" customHeight="1" x14ac:dyDescent="0.25">
      <c r="A76" s="12"/>
      <c r="B76" s="12"/>
      <c r="C76" s="13" t="s">
        <v>17</v>
      </c>
      <c r="D76" s="24" t="s">
        <v>23</v>
      </c>
      <c r="E76" s="14">
        <f>5*1.1</f>
        <v>5.5</v>
      </c>
      <c r="F76" s="11">
        <v>0</v>
      </c>
      <c r="G76" s="11">
        <v>0</v>
      </c>
      <c r="H76" s="44">
        <f t="shared" si="0"/>
        <v>5.5</v>
      </c>
      <c r="I76" s="15" t="s">
        <v>19</v>
      </c>
    </row>
    <row r="77" spans="1:9" ht="33.75" customHeight="1" x14ac:dyDescent="0.25">
      <c r="A77" s="12"/>
      <c r="B77" s="12"/>
      <c r="C77" s="13" t="s">
        <v>17</v>
      </c>
      <c r="D77" s="24" t="s">
        <v>57</v>
      </c>
      <c r="E77" s="14">
        <f>4.5*1.1</f>
        <v>4.95</v>
      </c>
      <c r="F77" s="11">
        <v>0</v>
      </c>
      <c r="G77" s="11">
        <v>0</v>
      </c>
      <c r="H77" s="44">
        <f t="shared" si="0"/>
        <v>4.95</v>
      </c>
      <c r="I77" s="15" t="s">
        <v>19</v>
      </c>
    </row>
    <row r="78" spans="1:9" ht="35.25" customHeight="1" x14ac:dyDescent="0.25">
      <c r="A78" s="12"/>
      <c r="B78" s="12"/>
      <c r="C78" s="13" t="s">
        <v>17</v>
      </c>
      <c r="D78" s="24" t="s">
        <v>58</v>
      </c>
      <c r="E78" s="14">
        <f>5*1.1</f>
        <v>5.5</v>
      </c>
      <c r="F78" s="11">
        <v>0</v>
      </c>
      <c r="G78" s="11">
        <v>0</v>
      </c>
      <c r="H78" s="44">
        <f t="shared" si="0"/>
        <v>5.5</v>
      </c>
      <c r="I78" s="15" t="s">
        <v>19</v>
      </c>
    </row>
    <row r="79" spans="1:9" ht="36.75" customHeight="1" x14ac:dyDescent="0.25">
      <c r="A79" s="12"/>
      <c r="B79" s="12"/>
      <c r="C79" s="13" t="s">
        <v>17</v>
      </c>
      <c r="D79" s="24" t="s">
        <v>26</v>
      </c>
      <c r="E79" s="14">
        <f>3*1.1</f>
        <v>3.3000000000000003</v>
      </c>
      <c r="F79" s="11">
        <v>0</v>
      </c>
      <c r="G79" s="11">
        <v>0</v>
      </c>
      <c r="H79" s="44">
        <f t="shared" ref="H79:H142" si="1">E79</f>
        <v>3.3000000000000003</v>
      </c>
      <c r="I79" s="15" t="s">
        <v>19</v>
      </c>
    </row>
    <row r="80" spans="1:9" ht="50.1" customHeight="1" x14ac:dyDescent="0.25">
      <c r="A80" s="12"/>
      <c r="B80" s="12"/>
      <c r="C80" s="13" t="s">
        <v>17</v>
      </c>
      <c r="D80" s="24" t="s">
        <v>27</v>
      </c>
      <c r="E80" s="14">
        <f>5*1.1</f>
        <v>5.5</v>
      </c>
      <c r="F80" s="11">
        <v>0</v>
      </c>
      <c r="G80" s="11">
        <v>0</v>
      </c>
      <c r="H80" s="44">
        <f t="shared" si="1"/>
        <v>5.5</v>
      </c>
      <c r="I80" s="15" t="s">
        <v>19</v>
      </c>
    </row>
    <row r="81" spans="1:9" ht="50.1" customHeight="1" x14ac:dyDescent="0.25">
      <c r="A81" s="12"/>
      <c r="B81" s="12"/>
      <c r="C81" s="13" t="s">
        <v>17</v>
      </c>
      <c r="D81" s="24" t="s">
        <v>59</v>
      </c>
      <c r="E81" s="14">
        <f>2*1.1</f>
        <v>2.2000000000000002</v>
      </c>
      <c r="F81" s="11">
        <v>0</v>
      </c>
      <c r="G81" s="11">
        <v>0</v>
      </c>
      <c r="H81" s="44">
        <f t="shared" si="1"/>
        <v>2.2000000000000002</v>
      </c>
      <c r="I81" s="15" t="s">
        <v>19</v>
      </c>
    </row>
    <row r="82" spans="1:9" ht="50.1" customHeight="1" x14ac:dyDescent="0.25">
      <c r="A82" s="12"/>
      <c r="B82" s="12"/>
      <c r="C82" s="13" t="s">
        <v>17</v>
      </c>
      <c r="D82" s="24" t="s">
        <v>60</v>
      </c>
      <c r="E82" s="14">
        <f>25*1.1</f>
        <v>27.500000000000004</v>
      </c>
      <c r="F82" s="11">
        <v>0</v>
      </c>
      <c r="G82" s="11">
        <v>0</v>
      </c>
      <c r="H82" s="44">
        <f t="shared" si="1"/>
        <v>27.500000000000004</v>
      </c>
      <c r="I82" s="15" t="s">
        <v>19</v>
      </c>
    </row>
    <row r="83" spans="1:9" ht="36.75" customHeight="1" x14ac:dyDescent="0.25">
      <c r="A83" s="12"/>
      <c r="B83" s="12"/>
      <c r="C83" s="13" t="s">
        <v>17</v>
      </c>
      <c r="D83" s="24" t="s">
        <v>30</v>
      </c>
      <c r="E83" s="14">
        <f>3*1.1</f>
        <v>3.3000000000000003</v>
      </c>
      <c r="F83" s="11">
        <v>0</v>
      </c>
      <c r="G83" s="11">
        <v>0</v>
      </c>
      <c r="H83" s="44">
        <f t="shared" si="1"/>
        <v>3.3000000000000003</v>
      </c>
      <c r="I83" s="15" t="s">
        <v>19</v>
      </c>
    </row>
    <row r="84" spans="1:9" ht="50.1" customHeight="1" x14ac:dyDescent="0.25">
      <c r="A84" s="12"/>
      <c r="B84" s="12"/>
      <c r="C84" s="13" t="s">
        <v>17</v>
      </c>
      <c r="D84" s="24" t="s">
        <v>31</v>
      </c>
      <c r="E84" s="14">
        <f>2*1.1</f>
        <v>2.2000000000000002</v>
      </c>
      <c r="F84" s="11">
        <v>0</v>
      </c>
      <c r="G84" s="11">
        <v>0</v>
      </c>
      <c r="H84" s="44">
        <f t="shared" si="1"/>
        <v>2.2000000000000002</v>
      </c>
      <c r="I84" s="15" t="s">
        <v>19</v>
      </c>
    </row>
    <row r="85" spans="1:9" ht="50.1" customHeight="1" x14ac:dyDescent="0.25">
      <c r="A85" s="12"/>
      <c r="B85" s="12"/>
      <c r="C85" s="13" t="s">
        <v>17</v>
      </c>
      <c r="D85" s="24" t="s">
        <v>32</v>
      </c>
      <c r="E85" s="14">
        <f>6*1.1</f>
        <v>6.6000000000000005</v>
      </c>
      <c r="F85" s="11">
        <v>0</v>
      </c>
      <c r="G85" s="11">
        <v>0</v>
      </c>
      <c r="H85" s="44">
        <f t="shared" si="1"/>
        <v>6.6000000000000005</v>
      </c>
      <c r="I85" s="15" t="s">
        <v>19</v>
      </c>
    </row>
    <row r="86" spans="1:9" ht="35.25" customHeight="1" x14ac:dyDescent="0.25">
      <c r="A86" s="12"/>
      <c r="B86" s="12"/>
      <c r="C86" s="13" t="s">
        <v>17</v>
      </c>
      <c r="D86" s="24" t="s">
        <v>61</v>
      </c>
      <c r="E86" s="14">
        <f>6*1.1</f>
        <v>6.6000000000000005</v>
      </c>
      <c r="F86" s="11">
        <v>0</v>
      </c>
      <c r="G86" s="11">
        <v>0</v>
      </c>
      <c r="H86" s="44">
        <f t="shared" si="1"/>
        <v>6.6000000000000005</v>
      </c>
      <c r="I86" s="15" t="s">
        <v>19</v>
      </c>
    </row>
    <row r="87" spans="1:9" ht="42.75" customHeight="1" x14ac:dyDescent="0.25">
      <c r="A87" s="12"/>
      <c r="B87" s="12"/>
      <c r="C87" s="13" t="s">
        <v>17</v>
      </c>
      <c r="D87" s="24" t="s">
        <v>86</v>
      </c>
      <c r="E87" s="14">
        <f>15*1.1</f>
        <v>16.5</v>
      </c>
      <c r="F87" s="11">
        <v>0</v>
      </c>
      <c r="G87" s="11">
        <v>0</v>
      </c>
      <c r="H87" s="44">
        <f t="shared" si="1"/>
        <v>16.5</v>
      </c>
      <c r="I87" s="15" t="s">
        <v>19</v>
      </c>
    </row>
    <row r="88" spans="1:9" ht="50.1" customHeight="1" x14ac:dyDescent="0.25">
      <c r="A88" s="12"/>
      <c r="B88" s="12"/>
      <c r="C88" s="13" t="s">
        <v>17</v>
      </c>
      <c r="D88" s="24" t="s">
        <v>62</v>
      </c>
      <c r="E88" s="14">
        <f>30*1.1</f>
        <v>33</v>
      </c>
      <c r="F88" s="11">
        <v>0</v>
      </c>
      <c r="G88" s="11">
        <v>0</v>
      </c>
      <c r="H88" s="44">
        <f t="shared" si="1"/>
        <v>33</v>
      </c>
      <c r="I88" s="15" t="s">
        <v>19</v>
      </c>
    </row>
    <row r="89" spans="1:9" ht="50.1" customHeight="1" x14ac:dyDescent="0.25">
      <c r="A89" s="12"/>
      <c r="B89" s="12"/>
      <c r="C89" s="13" t="s">
        <v>17</v>
      </c>
      <c r="D89" s="24" t="s">
        <v>36</v>
      </c>
      <c r="E89" s="14">
        <f>3*1.1</f>
        <v>3.3000000000000003</v>
      </c>
      <c r="F89" s="11">
        <v>0</v>
      </c>
      <c r="G89" s="11">
        <v>0</v>
      </c>
      <c r="H89" s="44">
        <f t="shared" si="1"/>
        <v>3.3000000000000003</v>
      </c>
      <c r="I89" s="15" t="s">
        <v>19</v>
      </c>
    </row>
    <row r="90" spans="1:9" ht="33.75" customHeight="1" x14ac:dyDescent="0.25">
      <c r="A90" s="12"/>
      <c r="B90" s="12"/>
      <c r="C90" s="13" t="s">
        <v>17</v>
      </c>
      <c r="D90" s="24" t="s">
        <v>37</v>
      </c>
      <c r="E90" s="14">
        <f>10*1.1</f>
        <v>11</v>
      </c>
      <c r="F90" s="11">
        <v>0</v>
      </c>
      <c r="G90" s="11">
        <v>0</v>
      </c>
      <c r="H90" s="44">
        <f t="shared" si="1"/>
        <v>11</v>
      </c>
      <c r="I90" s="15" t="s">
        <v>19</v>
      </c>
    </row>
    <row r="91" spans="1:9" ht="24" customHeight="1" x14ac:dyDescent="0.25">
      <c r="A91" s="12"/>
      <c r="B91" s="12"/>
      <c r="C91" s="13"/>
      <c r="D91" s="24" t="s">
        <v>38</v>
      </c>
      <c r="E91" s="14">
        <f>10*1.1</f>
        <v>11</v>
      </c>
      <c r="F91" s="11">
        <v>0</v>
      </c>
      <c r="G91" s="11">
        <v>0</v>
      </c>
      <c r="H91" s="44">
        <f t="shared" si="1"/>
        <v>11</v>
      </c>
      <c r="I91" s="15" t="s">
        <v>19</v>
      </c>
    </row>
    <row r="92" spans="1:9" ht="30.75" customHeight="1" x14ac:dyDescent="0.25">
      <c r="A92" s="12"/>
      <c r="B92" s="12"/>
      <c r="C92" s="13" t="s">
        <v>17</v>
      </c>
      <c r="D92" s="24" t="s">
        <v>39</v>
      </c>
      <c r="E92" s="14">
        <f>9*1.1</f>
        <v>9.9</v>
      </c>
      <c r="F92" s="11">
        <v>0</v>
      </c>
      <c r="G92" s="11">
        <v>0</v>
      </c>
      <c r="H92" s="44">
        <f t="shared" si="1"/>
        <v>9.9</v>
      </c>
      <c r="I92" s="15" t="s">
        <v>19</v>
      </c>
    </row>
    <row r="93" spans="1:9" ht="26.25" customHeight="1" x14ac:dyDescent="0.25">
      <c r="A93" s="12"/>
      <c r="B93" s="12"/>
      <c r="C93" s="13" t="s">
        <v>17</v>
      </c>
      <c r="D93" s="24" t="s">
        <v>63</v>
      </c>
      <c r="E93" s="14">
        <f>2*1.1</f>
        <v>2.2000000000000002</v>
      </c>
      <c r="F93" s="11">
        <v>0</v>
      </c>
      <c r="G93" s="11">
        <v>0</v>
      </c>
      <c r="H93" s="44">
        <f t="shared" si="1"/>
        <v>2.2000000000000002</v>
      </c>
      <c r="I93" s="15" t="s">
        <v>19</v>
      </c>
    </row>
    <row r="94" spans="1:9" ht="25.5" customHeight="1" x14ac:dyDescent="0.25">
      <c r="A94" s="12"/>
      <c r="B94" s="12"/>
      <c r="C94" s="13" t="s">
        <v>17</v>
      </c>
      <c r="D94" s="24" t="s">
        <v>47</v>
      </c>
      <c r="E94" s="14">
        <f>5*1.1</f>
        <v>5.5</v>
      </c>
      <c r="F94" s="11">
        <v>0</v>
      </c>
      <c r="G94" s="11">
        <v>0</v>
      </c>
      <c r="H94" s="44">
        <f t="shared" si="1"/>
        <v>5.5</v>
      </c>
      <c r="I94" s="15" t="s">
        <v>19</v>
      </c>
    </row>
    <row r="95" spans="1:9" ht="27" customHeight="1" x14ac:dyDescent="0.25">
      <c r="A95" s="12"/>
      <c r="B95" s="12"/>
      <c r="C95" s="13" t="s">
        <v>17</v>
      </c>
      <c r="D95" s="24" t="s">
        <v>48</v>
      </c>
      <c r="E95" s="14">
        <f>5*1.1</f>
        <v>5.5</v>
      </c>
      <c r="F95" s="11">
        <v>0</v>
      </c>
      <c r="G95" s="11">
        <v>0</v>
      </c>
      <c r="H95" s="44">
        <f t="shared" si="1"/>
        <v>5.5</v>
      </c>
      <c r="I95" s="15" t="s">
        <v>19</v>
      </c>
    </row>
    <row r="96" spans="1:9" ht="39" customHeight="1" x14ac:dyDescent="0.25">
      <c r="A96" s="12"/>
      <c r="B96" s="12"/>
      <c r="C96" s="13" t="s">
        <v>17</v>
      </c>
      <c r="D96" s="24" t="s">
        <v>43</v>
      </c>
      <c r="E96" s="14">
        <f>10*1.1</f>
        <v>11</v>
      </c>
      <c r="F96" s="11">
        <v>0</v>
      </c>
      <c r="G96" s="11">
        <v>0</v>
      </c>
      <c r="H96" s="44">
        <f t="shared" si="1"/>
        <v>11</v>
      </c>
      <c r="I96" s="15" t="s">
        <v>19</v>
      </c>
    </row>
    <row r="97" spans="1:9" ht="27" customHeight="1" x14ac:dyDescent="0.25">
      <c r="A97" s="12"/>
      <c r="B97" s="12"/>
      <c r="C97" s="13"/>
      <c r="D97" s="36" t="s">
        <v>40</v>
      </c>
      <c r="E97" s="14">
        <f>30*1.1</f>
        <v>33</v>
      </c>
      <c r="F97" s="11">
        <v>0</v>
      </c>
      <c r="G97" s="11">
        <v>0</v>
      </c>
      <c r="H97" s="44">
        <f t="shared" si="1"/>
        <v>33</v>
      </c>
      <c r="I97" s="15" t="s">
        <v>19</v>
      </c>
    </row>
    <row r="98" spans="1:9" ht="42.75" customHeight="1" x14ac:dyDescent="0.25">
      <c r="A98" s="16" t="s">
        <v>64</v>
      </c>
      <c r="B98" s="12">
        <v>17.2</v>
      </c>
      <c r="C98" s="13" t="s">
        <v>17</v>
      </c>
      <c r="D98" s="24" t="s">
        <v>18</v>
      </c>
      <c r="E98" s="14">
        <f>13.5*1.1</f>
        <v>14.850000000000001</v>
      </c>
      <c r="F98" s="11">
        <v>0</v>
      </c>
      <c r="G98" s="11">
        <v>0</v>
      </c>
      <c r="H98" s="44">
        <f t="shared" si="1"/>
        <v>14.850000000000001</v>
      </c>
      <c r="I98" s="15" t="s">
        <v>19</v>
      </c>
    </row>
    <row r="99" spans="1:9" ht="36" customHeight="1" x14ac:dyDescent="0.25">
      <c r="A99" s="12"/>
      <c r="B99" s="12"/>
      <c r="C99" s="13" t="s">
        <v>17</v>
      </c>
      <c r="D99" s="24" t="s">
        <v>50</v>
      </c>
      <c r="E99" s="14">
        <f>20*1.1</f>
        <v>22</v>
      </c>
      <c r="F99" s="11">
        <v>0</v>
      </c>
      <c r="G99" s="11">
        <v>0</v>
      </c>
      <c r="H99" s="44">
        <f t="shared" si="1"/>
        <v>22</v>
      </c>
      <c r="I99" s="15" t="s">
        <v>19</v>
      </c>
    </row>
    <row r="100" spans="1:9" ht="27.75" customHeight="1" x14ac:dyDescent="0.25">
      <c r="A100" s="12"/>
      <c r="B100" s="12"/>
      <c r="C100" s="13" t="s">
        <v>17</v>
      </c>
      <c r="D100" s="24" t="s">
        <v>21</v>
      </c>
      <c r="E100" s="14">
        <f>4.5*1.1</f>
        <v>4.95</v>
      </c>
      <c r="F100" s="11">
        <v>0</v>
      </c>
      <c r="G100" s="11">
        <v>0</v>
      </c>
      <c r="H100" s="44">
        <f t="shared" si="1"/>
        <v>4.95</v>
      </c>
      <c r="I100" s="15" t="s">
        <v>19</v>
      </c>
    </row>
    <row r="101" spans="1:9" ht="50.1" customHeight="1" x14ac:dyDescent="0.25">
      <c r="A101" s="12"/>
      <c r="B101" s="12"/>
      <c r="C101" s="13" t="s">
        <v>17</v>
      </c>
      <c r="D101" s="24" t="s">
        <v>22</v>
      </c>
      <c r="E101" s="14">
        <f>50*1.1</f>
        <v>55.000000000000007</v>
      </c>
      <c r="F101" s="11">
        <v>0</v>
      </c>
      <c r="G101" s="11">
        <v>0</v>
      </c>
      <c r="H101" s="44">
        <f t="shared" si="1"/>
        <v>55.000000000000007</v>
      </c>
      <c r="I101" s="15" t="s">
        <v>19</v>
      </c>
    </row>
    <row r="102" spans="1:9" ht="50.1" customHeight="1" x14ac:dyDescent="0.25">
      <c r="A102" s="12"/>
      <c r="B102" s="12"/>
      <c r="C102" s="13" t="s">
        <v>17</v>
      </c>
      <c r="D102" s="24" t="s">
        <v>23</v>
      </c>
      <c r="E102" s="14">
        <f>15*1.1</f>
        <v>16.5</v>
      </c>
      <c r="F102" s="11">
        <v>0</v>
      </c>
      <c r="G102" s="11">
        <v>0</v>
      </c>
      <c r="H102" s="44">
        <f t="shared" si="1"/>
        <v>16.5</v>
      </c>
      <c r="I102" s="15" t="s">
        <v>19</v>
      </c>
    </row>
    <row r="103" spans="1:9" ht="26.25" customHeight="1" x14ac:dyDescent="0.25">
      <c r="A103" s="12"/>
      <c r="B103" s="12"/>
      <c r="C103" s="13" t="s">
        <v>17</v>
      </c>
      <c r="D103" s="24" t="s">
        <v>57</v>
      </c>
      <c r="E103" s="14">
        <f>9*1.1</f>
        <v>9.9</v>
      </c>
      <c r="F103" s="11">
        <v>0</v>
      </c>
      <c r="G103" s="11">
        <v>0</v>
      </c>
      <c r="H103" s="44">
        <f t="shared" si="1"/>
        <v>9.9</v>
      </c>
      <c r="I103" s="15" t="s">
        <v>19</v>
      </c>
    </row>
    <row r="104" spans="1:9" ht="31.5" customHeight="1" x14ac:dyDescent="0.25">
      <c r="A104" s="12"/>
      <c r="B104" s="12"/>
      <c r="C104" s="13" t="s">
        <v>17</v>
      </c>
      <c r="D104" s="24" t="s">
        <v>58</v>
      </c>
      <c r="E104" s="14">
        <f>10*1.1</f>
        <v>11</v>
      </c>
      <c r="F104" s="11">
        <v>0</v>
      </c>
      <c r="G104" s="11">
        <v>0</v>
      </c>
      <c r="H104" s="44">
        <f t="shared" si="1"/>
        <v>11</v>
      </c>
      <c r="I104" s="15" t="s">
        <v>19</v>
      </c>
    </row>
    <row r="105" spans="1:9" ht="37.5" customHeight="1" x14ac:dyDescent="0.25">
      <c r="A105" s="12"/>
      <c r="B105" s="12"/>
      <c r="C105" s="13" t="s">
        <v>17</v>
      </c>
      <c r="D105" s="24" t="s">
        <v>26</v>
      </c>
      <c r="E105" s="14">
        <f>6*1.1</f>
        <v>6.6000000000000005</v>
      </c>
      <c r="F105" s="11">
        <v>0</v>
      </c>
      <c r="G105" s="11">
        <v>0</v>
      </c>
      <c r="H105" s="44">
        <f t="shared" si="1"/>
        <v>6.6000000000000005</v>
      </c>
      <c r="I105" s="15" t="s">
        <v>19</v>
      </c>
    </row>
    <row r="106" spans="1:9" ht="50.1" customHeight="1" x14ac:dyDescent="0.25">
      <c r="A106" s="12"/>
      <c r="B106" s="12"/>
      <c r="C106" s="13" t="s">
        <v>17</v>
      </c>
      <c r="D106" s="24" t="s">
        <v>27</v>
      </c>
      <c r="E106" s="14">
        <f>15*1.1</f>
        <v>16.5</v>
      </c>
      <c r="F106" s="11">
        <v>0</v>
      </c>
      <c r="G106" s="11">
        <v>0</v>
      </c>
      <c r="H106" s="44">
        <f t="shared" si="1"/>
        <v>16.5</v>
      </c>
      <c r="I106" s="15" t="s">
        <v>19</v>
      </c>
    </row>
    <row r="107" spans="1:9" ht="50.1" customHeight="1" x14ac:dyDescent="0.25">
      <c r="A107" s="12"/>
      <c r="B107" s="12"/>
      <c r="C107" s="13" t="s">
        <v>17</v>
      </c>
      <c r="D107" s="24" t="s">
        <v>65</v>
      </c>
      <c r="E107" s="14">
        <f>5*1.1</f>
        <v>5.5</v>
      </c>
      <c r="F107" s="11">
        <v>0</v>
      </c>
      <c r="G107" s="11">
        <v>0</v>
      </c>
      <c r="H107" s="44">
        <f t="shared" si="1"/>
        <v>5.5</v>
      </c>
      <c r="I107" s="15" t="s">
        <v>19</v>
      </c>
    </row>
    <row r="108" spans="1:9" ht="50.1" customHeight="1" x14ac:dyDescent="0.25">
      <c r="A108" s="12"/>
      <c r="B108" s="12"/>
      <c r="C108" s="13" t="s">
        <v>17</v>
      </c>
      <c r="D108" s="24" t="s">
        <v>66</v>
      </c>
      <c r="E108" s="14">
        <f>70*1.1</f>
        <v>77</v>
      </c>
      <c r="F108" s="11">
        <v>0</v>
      </c>
      <c r="G108" s="11">
        <v>0</v>
      </c>
      <c r="H108" s="44">
        <f t="shared" si="1"/>
        <v>77</v>
      </c>
      <c r="I108" s="15" t="s">
        <v>19</v>
      </c>
    </row>
    <row r="109" spans="1:9" ht="39" customHeight="1" x14ac:dyDescent="0.25">
      <c r="A109" s="12"/>
      <c r="B109" s="12"/>
      <c r="C109" s="13" t="s">
        <v>17</v>
      </c>
      <c r="D109" s="24" t="s">
        <v>67</v>
      </c>
      <c r="E109" s="14">
        <f>3*1.1</f>
        <v>3.3000000000000003</v>
      </c>
      <c r="F109" s="11">
        <v>0</v>
      </c>
      <c r="G109" s="11">
        <v>0</v>
      </c>
      <c r="H109" s="44">
        <f t="shared" si="1"/>
        <v>3.3000000000000003</v>
      </c>
      <c r="I109" s="15" t="s">
        <v>19</v>
      </c>
    </row>
    <row r="110" spans="1:9" ht="50.1" customHeight="1" x14ac:dyDescent="0.25">
      <c r="A110" s="12"/>
      <c r="B110" s="12"/>
      <c r="C110" s="13" t="s">
        <v>17</v>
      </c>
      <c r="D110" s="24" t="s">
        <v>31</v>
      </c>
      <c r="E110" s="14">
        <f>10*1.1</f>
        <v>11</v>
      </c>
      <c r="F110" s="11">
        <v>0</v>
      </c>
      <c r="G110" s="11">
        <v>0</v>
      </c>
      <c r="H110" s="44">
        <f t="shared" si="1"/>
        <v>11</v>
      </c>
      <c r="I110" s="15" t="s">
        <v>19</v>
      </c>
    </row>
    <row r="111" spans="1:9" ht="50.1" customHeight="1" x14ac:dyDescent="0.25">
      <c r="A111" s="12"/>
      <c r="B111" s="12"/>
      <c r="C111" s="13" t="s">
        <v>17</v>
      </c>
      <c r="D111" s="24" t="s">
        <v>51</v>
      </c>
      <c r="E111" s="14">
        <f>6*1.1</f>
        <v>6.6000000000000005</v>
      </c>
      <c r="F111" s="11">
        <v>0</v>
      </c>
      <c r="G111" s="11">
        <v>0</v>
      </c>
      <c r="H111" s="44">
        <f t="shared" si="1"/>
        <v>6.6000000000000005</v>
      </c>
      <c r="I111" s="15" t="s">
        <v>19</v>
      </c>
    </row>
    <row r="112" spans="1:9" ht="25.5" customHeight="1" x14ac:dyDescent="0.25">
      <c r="A112" s="12"/>
      <c r="B112" s="12"/>
      <c r="C112" s="13" t="s">
        <v>17</v>
      </c>
      <c r="D112" s="24" t="s">
        <v>33</v>
      </c>
      <c r="E112" s="14">
        <f>6*1.1</f>
        <v>6.6000000000000005</v>
      </c>
      <c r="F112" s="11">
        <v>0</v>
      </c>
      <c r="G112" s="11">
        <v>0</v>
      </c>
      <c r="H112" s="44">
        <f t="shared" si="1"/>
        <v>6.6000000000000005</v>
      </c>
      <c r="I112" s="15" t="s">
        <v>19</v>
      </c>
    </row>
    <row r="113" spans="1:9" ht="27" customHeight="1" x14ac:dyDescent="0.25">
      <c r="A113" s="12"/>
      <c r="B113" s="12"/>
      <c r="C113" s="13" t="s">
        <v>17</v>
      </c>
      <c r="D113" s="25" t="s">
        <v>34</v>
      </c>
      <c r="E113" s="14">
        <f>3*1.1</f>
        <v>3.3000000000000003</v>
      </c>
      <c r="F113" s="11">
        <v>0</v>
      </c>
      <c r="G113" s="11">
        <v>0</v>
      </c>
      <c r="H113" s="44">
        <f t="shared" si="1"/>
        <v>3.3000000000000003</v>
      </c>
      <c r="I113" s="15" t="s">
        <v>19</v>
      </c>
    </row>
    <row r="114" spans="1:9" ht="50.1" customHeight="1" x14ac:dyDescent="0.25">
      <c r="A114" s="12"/>
      <c r="B114" s="12"/>
      <c r="C114" s="13" t="s">
        <v>17</v>
      </c>
      <c r="D114" s="24" t="s">
        <v>86</v>
      </c>
      <c r="E114" s="14">
        <f>15*1.1</f>
        <v>16.5</v>
      </c>
      <c r="F114" s="11">
        <v>0</v>
      </c>
      <c r="G114" s="11">
        <v>0</v>
      </c>
      <c r="H114" s="44">
        <f t="shared" si="1"/>
        <v>16.5</v>
      </c>
      <c r="I114" s="15" t="s">
        <v>19</v>
      </c>
    </row>
    <row r="115" spans="1:9" ht="50.1" customHeight="1" x14ac:dyDescent="0.25">
      <c r="A115" s="12"/>
      <c r="B115" s="12"/>
      <c r="C115" s="13" t="s">
        <v>17</v>
      </c>
      <c r="D115" s="24" t="s">
        <v>68</v>
      </c>
      <c r="E115" s="14">
        <f>50*1.1</f>
        <v>55.000000000000007</v>
      </c>
      <c r="F115" s="11">
        <v>0</v>
      </c>
      <c r="G115" s="11">
        <v>0</v>
      </c>
      <c r="H115" s="44">
        <f t="shared" si="1"/>
        <v>55.000000000000007</v>
      </c>
      <c r="I115" s="15" t="s">
        <v>19</v>
      </c>
    </row>
    <row r="116" spans="1:9" ht="50.1" customHeight="1" x14ac:dyDescent="0.25">
      <c r="A116" s="12"/>
      <c r="B116" s="12"/>
      <c r="C116" s="13" t="s">
        <v>17</v>
      </c>
      <c r="D116" s="24" t="s">
        <v>36</v>
      </c>
      <c r="E116" s="14">
        <f>5*1.1</f>
        <v>5.5</v>
      </c>
      <c r="F116" s="11">
        <v>0</v>
      </c>
      <c r="G116" s="11">
        <v>0</v>
      </c>
      <c r="H116" s="44">
        <f t="shared" si="1"/>
        <v>5.5</v>
      </c>
      <c r="I116" s="15" t="s">
        <v>19</v>
      </c>
    </row>
    <row r="117" spans="1:9" ht="27.75" customHeight="1" x14ac:dyDescent="0.25">
      <c r="A117" s="12"/>
      <c r="B117" s="12"/>
      <c r="C117" s="13" t="s">
        <v>17</v>
      </c>
      <c r="D117" s="22" t="s">
        <v>37</v>
      </c>
      <c r="E117" s="14">
        <f>10*1.1</f>
        <v>11</v>
      </c>
      <c r="F117" s="11">
        <v>0</v>
      </c>
      <c r="G117" s="11">
        <v>0</v>
      </c>
      <c r="H117" s="44">
        <f t="shared" si="1"/>
        <v>11</v>
      </c>
      <c r="I117" s="15" t="s">
        <v>19</v>
      </c>
    </row>
    <row r="118" spans="1:9" ht="26.25" customHeight="1" x14ac:dyDescent="0.25">
      <c r="A118" s="12"/>
      <c r="B118" s="12"/>
      <c r="C118" s="13"/>
      <c r="D118" s="24" t="s">
        <v>38</v>
      </c>
      <c r="E118" s="14">
        <f>15*1.1</f>
        <v>16.5</v>
      </c>
      <c r="F118" s="11">
        <v>0</v>
      </c>
      <c r="G118" s="11">
        <v>0</v>
      </c>
      <c r="H118" s="44">
        <f t="shared" si="1"/>
        <v>16.5</v>
      </c>
      <c r="I118" s="15" t="s">
        <v>19</v>
      </c>
    </row>
    <row r="119" spans="1:9" ht="29.25" customHeight="1" x14ac:dyDescent="0.25">
      <c r="A119" s="12"/>
      <c r="B119" s="12"/>
      <c r="C119" s="13" t="s">
        <v>17</v>
      </c>
      <c r="D119" s="24" t="s">
        <v>39</v>
      </c>
      <c r="E119" s="14">
        <f>9*1.1</f>
        <v>9.9</v>
      </c>
      <c r="F119" s="11">
        <v>0</v>
      </c>
      <c r="G119" s="11">
        <v>0</v>
      </c>
      <c r="H119" s="44">
        <f t="shared" si="1"/>
        <v>9.9</v>
      </c>
      <c r="I119" s="15" t="s">
        <v>19</v>
      </c>
    </row>
    <row r="120" spans="1:9" ht="22.5" customHeight="1" x14ac:dyDescent="0.25">
      <c r="A120" s="12"/>
      <c r="B120" s="12"/>
      <c r="C120" s="13"/>
      <c r="D120" s="24" t="s">
        <v>40</v>
      </c>
      <c r="E120" s="14">
        <f>60*1.1</f>
        <v>66</v>
      </c>
      <c r="F120" s="11">
        <v>0</v>
      </c>
      <c r="G120" s="11">
        <v>0</v>
      </c>
      <c r="H120" s="44">
        <f t="shared" si="1"/>
        <v>66</v>
      </c>
      <c r="I120" s="15" t="s">
        <v>19</v>
      </c>
    </row>
    <row r="121" spans="1:9" ht="18" customHeight="1" x14ac:dyDescent="0.25">
      <c r="A121" s="12"/>
      <c r="B121" s="12"/>
      <c r="C121" s="13" t="s">
        <v>17</v>
      </c>
      <c r="D121" s="24" t="s">
        <v>41</v>
      </c>
      <c r="E121" s="14">
        <f>10*1.1</f>
        <v>11</v>
      </c>
      <c r="F121" s="11">
        <v>0</v>
      </c>
      <c r="G121" s="11">
        <v>0</v>
      </c>
      <c r="H121" s="44">
        <f t="shared" si="1"/>
        <v>11</v>
      </c>
      <c r="I121" s="15" t="s">
        <v>19</v>
      </c>
    </row>
    <row r="122" spans="1:9" ht="35.25" customHeight="1" x14ac:dyDescent="0.25">
      <c r="A122" s="12"/>
      <c r="B122" s="12"/>
      <c r="C122" s="13" t="s">
        <v>17</v>
      </c>
      <c r="D122" s="24" t="s">
        <v>43</v>
      </c>
      <c r="E122" s="14">
        <f>20*1.1</f>
        <v>22</v>
      </c>
      <c r="F122" s="11">
        <v>0</v>
      </c>
      <c r="G122" s="11">
        <v>0</v>
      </c>
      <c r="H122" s="44">
        <f t="shared" si="1"/>
        <v>22</v>
      </c>
      <c r="I122" s="15" t="s">
        <v>19</v>
      </c>
    </row>
    <row r="123" spans="1:9" ht="33" customHeight="1" x14ac:dyDescent="0.25">
      <c r="A123" s="12"/>
      <c r="B123" s="12"/>
      <c r="C123" s="13" t="s">
        <v>17</v>
      </c>
      <c r="D123" s="24" t="s">
        <v>69</v>
      </c>
      <c r="E123" s="14">
        <f>5*1.1</f>
        <v>5.5</v>
      </c>
      <c r="F123" s="11">
        <v>0</v>
      </c>
      <c r="G123" s="11">
        <v>0</v>
      </c>
      <c r="H123" s="44">
        <f t="shared" si="1"/>
        <v>5.5</v>
      </c>
      <c r="I123" s="15" t="s">
        <v>19</v>
      </c>
    </row>
    <row r="124" spans="1:9" ht="32.25" customHeight="1" x14ac:dyDescent="0.25">
      <c r="A124" s="12"/>
      <c r="B124" s="12"/>
      <c r="C124" s="13" t="s">
        <v>17</v>
      </c>
      <c r="D124" s="24" t="s">
        <v>46</v>
      </c>
      <c r="E124" s="14">
        <f>8*1.1</f>
        <v>8.8000000000000007</v>
      </c>
      <c r="F124" s="11">
        <v>0</v>
      </c>
      <c r="G124" s="11">
        <v>0</v>
      </c>
      <c r="H124" s="44">
        <f t="shared" si="1"/>
        <v>8.8000000000000007</v>
      </c>
      <c r="I124" s="15" t="s">
        <v>19</v>
      </c>
    </row>
    <row r="125" spans="1:9" ht="21.75" customHeight="1" x14ac:dyDescent="0.25">
      <c r="A125" s="12"/>
      <c r="B125" s="12"/>
      <c r="C125" s="13" t="s">
        <v>17</v>
      </c>
      <c r="D125" s="24" t="s">
        <v>47</v>
      </c>
      <c r="E125" s="14">
        <f>10*1.1</f>
        <v>11</v>
      </c>
      <c r="F125" s="11">
        <v>0</v>
      </c>
      <c r="G125" s="11">
        <v>0</v>
      </c>
      <c r="H125" s="44">
        <f t="shared" si="1"/>
        <v>11</v>
      </c>
      <c r="I125" s="15" t="s">
        <v>19</v>
      </c>
    </row>
    <row r="126" spans="1:9" ht="31.5" customHeight="1" x14ac:dyDescent="0.25">
      <c r="A126" s="12"/>
      <c r="B126" s="12"/>
      <c r="C126" s="13" t="s">
        <v>17</v>
      </c>
      <c r="D126" s="25" t="s">
        <v>48</v>
      </c>
      <c r="E126" s="14">
        <f>10*1.1</f>
        <v>11</v>
      </c>
      <c r="F126" s="11">
        <v>0</v>
      </c>
      <c r="G126" s="11">
        <v>0</v>
      </c>
      <c r="H126" s="44">
        <f t="shared" si="1"/>
        <v>11</v>
      </c>
      <c r="I126" s="15" t="s">
        <v>19</v>
      </c>
    </row>
    <row r="127" spans="1:9" ht="35.25" customHeight="1" x14ac:dyDescent="0.25">
      <c r="A127" s="16" t="s">
        <v>70</v>
      </c>
      <c r="B127" s="12">
        <v>1.1399999999999999</v>
      </c>
      <c r="C127" s="13" t="s">
        <v>17</v>
      </c>
      <c r="D127" s="24" t="s">
        <v>18</v>
      </c>
      <c r="E127" s="14">
        <f>9*1.1</f>
        <v>9.9</v>
      </c>
      <c r="F127" s="11">
        <v>0</v>
      </c>
      <c r="G127" s="11">
        <v>0</v>
      </c>
      <c r="H127" s="44">
        <f t="shared" si="1"/>
        <v>9.9</v>
      </c>
      <c r="I127" s="15" t="s">
        <v>19</v>
      </c>
    </row>
    <row r="128" spans="1:9" ht="35.25" customHeight="1" x14ac:dyDescent="0.25">
      <c r="A128" s="12"/>
      <c r="B128" s="12"/>
      <c r="C128" s="13" t="s">
        <v>17</v>
      </c>
      <c r="D128" s="24" t="s">
        <v>50</v>
      </c>
      <c r="E128" s="14">
        <f>15*1.1</f>
        <v>16.5</v>
      </c>
      <c r="F128" s="11">
        <v>0</v>
      </c>
      <c r="G128" s="11">
        <v>0</v>
      </c>
      <c r="H128" s="44">
        <f t="shared" si="1"/>
        <v>16.5</v>
      </c>
      <c r="I128" s="15" t="s">
        <v>19</v>
      </c>
    </row>
    <row r="129" spans="1:9" ht="31.5" customHeight="1" x14ac:dyDescent="0.25">
      <c r="A129" s="12"/>
      <c r="B129" s="12"/>
      <c r="C129" s="13" t="s">
        <v>17</v>
      </c>
      <c r="D129" s="24" t="s">
        <v>21</v>
      </c>
      <c r="E129" s="14">
        <f>4.5*1.1</f>
        <v>4.95</v>
      </c>
      <c r="F129" s="11">
        <v>0</v>
      </c>
      <c r="G129" s="11">
        <v>0</v>
      </c>
      <c r="H129" s="44">
        <f t="shared" si="1"/>
        <v>4.95</v>
      </c>
      <c r="I129" s="15" t="s">
        <v>19</v>
      </c>
    </row>
    <row r="130" spans="1:9" ht="50.1" customHeight="1" x14ac:dyDescent="0.25">
      <c r="A130" s="12"/>
      <c r="B130" s="12"/>
      <c r="C130" s="13" t="s">
        <v>17</v>
      </c>
      <c r="D130" s="24" t="s">
        <v>22</v>
      </c>
      <c r="E130" s="14">
        <f>30*1.1</f>
        <v>33</v>
      </c>
      <c r="F130" s="11">
        <v>0</v>
      </c>
      <c r="G130" s="11">
        <v>0</v>
      </c>
      <c r="H130" s="44">
        <f t="shared" si="1"/>
        <v>33</v>
      </c>
      <c r="I130" s="15" t="s">
        <v>19</v>
      </c>
    </row>
    <row r="131" spans="1:9" ht="50.1" customHeight="1" x14ac:dyDescent="0.25">
      <c r="A131" s="12"/>
      <c r="B131" s="12"/>
      <c r="C131" s="13" t="s">
        <v>17</v>
      </c>
      <c r="D131" s="24" t="s">
        <v>23</v>
      </c>
      <c r="E131" s="14">
        <f>7*1.1</f>
        <v>7.7000000000000011</v>
      </c>
      <c r="F131" s="11">
        <v>0</v>
      </c>
      <c r="G131" s="11">
        <v>0</v>
      </c>
      <c r="H131" s="44">
        <f t="shared" si="1"/>
        <v>7.7000000000000011</v>
      </c>
      <c r="I131" s="15" t="s">
        <v>19</v>
      </c>
    </row>
    <row r="132" spans="1:9" ht="32.25" customHeight="1" x14ac:dyDescent="0.25">
      <c r="A132" s="12"/>
      <c r="B132" s="12"/>
      <c r="C132" s="13" t="s">
        <v>17</v>
      </c>
      <c r="D132" s="24" t="s">
        <v>24</v>
      </c>
      <c r="E132" s="17">
        <f>4.5*1.1</f>
        <v>4.95</v>
      </c>
      <c r="F132" s="11">
        <v>0</v>
      </c>
      <c r="G132" s="11">
        <v>0</v>
      </c>
      <c r="H132" s="44">
        <f t="shared" si="1"/>
        <v>4.95</v>
      </c>
      <c r="I132" s="15" t="s">
        <v>19</v>
      </c>
    </row>
    <row r="133" spans="1:9" ht="22.5" customHeight="1" x14ac:dyDescent="0.25">
      <c r="A133" s="12"/>
      <c r="B133" s="12"/>
      <c r="C133" s="13" t="s">
        <v>17</v>
      </c>
      <c r="D133" s="24" t="s">
        <v>25</v>
      </c>
      <c r="E133" s="14">
        <f>10*1.1</f>
        <v>11</v>
      </c>
      <c r="F133" s="11">
        <v>0</v>
      </c>
      <c r="G133" s="11">
        <v>0</v>
      </c>
      <c r="H133" s="44">
        <f t="shared" si="1"/>
        <v>11</v>
      </c>
      <c r="I133" s="15" t="s">
        <v>19</v>
      </c>
    </row>
    <row r="134" spans="1:9" ht="50.1" customHeight="1" x14ac:dyDescent="0.25">
      <c r="A134" s="12"/>
      <c r="B134" s="12"/>
      <c r="C134" s="13" t="s">
        <v>17</v>
      </c>
      <c r="D134" s="24" t="s">
        <v>26</v>
      </c>
      <c r="E134" s="14">
        <f>3*1.1</f>
        <v>3.3000000000000003</v>
      </c>
      <c r="F134" s="11">
        <v>0</v>
      </c>
      <c r="G134" s="11">
        <v>0</v>
      </c>
      <c r="H134" s="44">
        <f t="shared" si="1"/>
        <v>3.3000000000000003</v>
      </c>
      <c r="I134" s="15" t="s">
        <v>19</v>
      </c>
    </row>
    <row r="135" spans="1:9" ht="50.1" customHeight="1" x14ac:dyDescent="0.25">
      <c r="A135" s="12"/>
      <c r="B135" s="12"/>
      <c r="C135" s="13" t="s">
        <v>17</v>
      </c>
      <c r="D135" s="24" t="s">
        <v>27</v>
      </c>
      <c r="E135" s="14">
        <f>10*1.1</f>
        <v>11</v>
      </c>
      <c r="F135" s="11">
        <v>0</v>
      </c>
      <c r="G135" s="11">
        <v>0</v>
      </c>
      <c r="H135" s="44">
        <f t="shared" si="1"/>
        <v>11</v>
      </c>
      <c r="I135" s="15" t="s">
        <v>19</v>
      </c>
    </row>
    <row r="136" spans="1:9" ht="50.1" customHeight="1" x14ac:dyDescent="0.25">
      <c r="A136" s="12"/>
      <c r="B136" s="12"/>
      <c r="C136" s="13" t="s">
        <v>17</v>
      </c>
      <c r="D136" s="24" t="s">
        <v>71</v>
      </c>
      <c r="E136" s="14">
        <f>2*1.1</f>
        <v>2.2000000000000002</v>
      </c>
      <c r="F136" s="11">
        <v>0</v>
      </c>
      <c r="G136" s="11">
        <v>0</v>
      </c>
      <c r="H136" s="44">
        <f t="shared" si="1"/>
        <v>2.2000000000000002</v>
      </c>
      <c r="I136" s="15" t="s">
        <v>19</v>
      </c>
    </row>
    <row r="137" spans="1:9" ht="50.1" customHeight="1" x14ac:dyDescent="0.25">
      <c r="A137" s="12"/>
      <c r="B137" s="12"/>
      <c r="C137" s="13" t="s">
        <v>17</v>
      </c>
      <c r="D137" s="24" t="s">
        <v>29</v>
      </c>
      <c r="E137" s="14">
        <f>40*1.1</f>
        <v>44</v>
      </c>
      <c r="F137" s="11">
        <v>0</v>
      </c>
      <c r="G137" s="11">
        <v>0</v>
      </c>
      <c r="H137" s="44">
        <f t="shared" si="1"/>
        <v>44</v>
      </c>
      <c r="I137" s="15" t="s">
        <v>19</v>
      </c>
    </row>
    <row r="138" spans="1:9" ht="39.75" customHeight="1" x14ac:dyDescent="0.25">
      <c r="A138" s="12"/>
      <c r="B138" s="12"/>
      <c r="C138" s="13" t="s">
        <v>17</v>
      </c>
      <c r="D138" s="24" t="s">
        <v>30</v>
      </c>
      <c r="E138" s="14">
        <f>3*1.1</f>
        <v>3.3000000000000003</v>
      </c>
      <c r="F138" s="11">
        <v>0</v>
      </c>
      <c r="G138" s="11">
        <v>0</v>
      </c>
      <c r="H138" s="44">
        <f t="shared" si="1"/>
        <v>3.3000000000000003</v>
      </c>
      <c r="I138" s="15" t="s">
        <v>19</v>
      </c>
    </row>
    <row r="139" spans="1:9" ht="50.1" customHeight="1" x14ac:dyDescent="0.25">
      <c r="A139" s="12"/>
      <c r="B139" s="12"/>
      <c r="C139" s="13" t="s">
        <v>17</v>
      </c>
      <c r="D139" s="24" t="s">
        <v>31</v>
      </c>
      <c r="E139" s="14">
        <f>3*1.1</f>
        <v>3.3000000000000003</v>
      </c>
      <c r="F139" s="11">
        <v>0</v>
      </c>
      <c r="G139" s="11">
        <v>0</v>
      </c>
      <c r="H139" s="44">
        <f t="shared" si="1"/>
        <v>3.3000000000000003</v>
      </c>
      <c r="I139" s="15" t="s">
        <v>19</v>
      </c>
    </row>
    <row r="140" spans="1:9" ht="50.1" customHeight="1" x14ac:dyDescent="0.25">
      <c r="A140" s="12"/>
      <c r="B140" s="12"/>
      <c r="C140" s="13" t="s">
        <v>17</v>
      </c>
      <c r="D140" s="24" t="s">
        <v>51</v>
      </c>
      <c r="E140" s="14">
        <f>6*1.1</f>
        <v>6.6000000000000005</v>
      </c>
      <c r="F140" s="11">
        <v>0</v>
      </c>
      <c r="G140" s="11">
        <v>0</v>
      </c>
      <c r="H140" s="44">
        <f t="shared" si="1"/>
        <v>6.6000000000000005</v>
      </c>
      <c r="I140" s="15" t="s">
        <v>19</v>
      </c>
    </row>
    <row r="141" spans="1:9" ht="33.75" customHeight="1" x14ac:dyDescent="0.25">
      <c r="A141" s="12"/>
      <c r="B141" s="12"/>
      <c r="C141" s="13" t="s">
        <v>17</v>
      </c>
      <c r="D141" s="24" t="s">
        <v>33</v>
      </c>
      <c r="E141" s="14">
        <f>6*1.1</f>
        <v>6.6000000000000005</v>
      </c>
      <c r="F141" s="11">
        <v>0</v>
      </c>
      <c r="G141" s="11">
        <v>0</v>
      </c>
      <c r="H141" s="44">
        <f t="shared" si="1"/>
        <v>6.6000000000000005</v>
      </c>
      <c r="I141" s="15" t="s">
        <v>19</v>
      </c>
    </row>
    <row r="142" spans="1:9" ht="37.5" customHeight="1" x14ac:dyDescent="0.25">
      <c r="A142" s="12"/>
      <c r="B142" s="12"/>
      <c r="C142" s="13" t="s">
        <v>17</v>
      </c>
      <c r="D142" s="24" t="s">
        <v>34</v>
      </c>
      <c r="E142" s="14">
        <f>6*1.1</f>
        <v>6.6000000000000005</v>
      </c>
      <c r="F142" s="11">
        <v>0</v>
      </c>
      <c r="G142" s="11">
        <v>0</v>
      </c>
      <c r="H142" s="44">
        <f t="shared" si="1"/>
        <v>6.6000000000000005</v>
      </c>
      <c r="I142" s="15" t="s">
        <v>19</v>
      </c>
    </row>
    <row r="143" spans="1:9" ht="50.1" customHeight="1" x14ac:dyDescent="0.25">
      <c r="A143" s="12"/>
      <c r="B143" s="12"/>
      <c r="C143" s="13" t="s">
        <v>17</v>
      </c>
      <c r="D143" s="24" t="s">
        <v>86</v>
      </c>
      <c r="E143" s="14">
        <f>15*1.1</f>
        <v>16.5</v>
      </c>
      <c r="F143" s="11">
        <v>0</v>
      </c>
      <c r="G143" s="11">
        <v>0</v>
      </c>
      <c r="H143" s="44">
        <f t="shared" ref="H143:H153" si="2">E143</f>
        <v>16.5</v>
      </c>
      <c r="I143" s="15" t="s">
        <v>19</v>
      </c>
    </row>
    <row r="144" spans="1:9" ht="50.1" customHeight="1" x14ac:dyDescent="0.25">
      <c r="A144" s="12"/>
      <c r="B144" s="12"/>
      <c r="C144" s="13" t="s">
        <v>17</v>
      </c>
      <c r="D144" s="24" t="s">
        <v>68</v>
      </c>
      <c r="E144" s="14">
        <f>30*1.1</f>
        <v>33</v>
      </c>
      <c r="F144" s="11">
        <v>0</v>
      </c>
      <c r="G144" s="11">
        <v>0</v>
      </c>
      <c r="H144" s="44">
        <f t="shared" si="2"/>
        <v>33</v>
      </c>
      <c r="I144" s="15" t="s">
        <v>19</v>
      </c>
    </row>
    <row r="145" spans="1:9" ht="50.1" customHeight="1" x14ac:dyDescent="0.25">
      <c r="A145" s="12"/>
      <c r="B145" s="12"/>
      <c r="C145" s="13" t="s">
        <v>17</v>
      </c>
      <c r="D145" s="24" t="s">
        <v>36</v>
      </c>
      <c r="E145" s="14">
        <f>5*1.1</f>
        <v>5.5</v>
      </c>
      <c r="F145" s="11">
        <v>0</v>
      </c>
      <c r="G145" s="11">
        <v>0</v>
      </c>
      <c r="H145" s="44">
        <f t="shared" si="2"/>
        <v>5.5</v>
      </c>
      <c r="I145" s="15" t="s">
        <v>19</v>
      </c>
    </row>
    <row r="146" spans="1:9" ht="29.25" customHeight="1" x14ac:dyDescent="0.25">
      <c r="A146" s="12"/>
      <c r="B146" s="12"/>
      <c r="C146" s="13" t="s">
        <v>17</v>
      </c>
      <c r="D146" s="24" t="s">
        <v>37</v>
      </c>
      <c r="E146" s="14">
        <f>10*1.1</f>
        <v>11</v>
      </c>
      <c r="F146" s="11">
        <v>0</v>
      </c>
      <c r="G146" s="11">
        <v>0</v>
      </c>
      <c r="H146" s="44">
        <f t="shared" si="2"/>
        <v>11</v>
      </c>
      <c r="I146" s="15" t="s">
        <v>19</v>
      </c>
    </row>
    <row r="147" spans="1:9" ht="25.5" customHeight="1" x14ac:dyDescent="0.25">
      <c r="A147" s="12"/>
      <c r="B147" s="12"/>
      <c r="C147" s="13"/>
      <c r="D147" s="24" t="s">
        <v>38</v>
      </c>
      <c r="E147" s="14">
        <f>10*1.1</f>
        <v>11</v>
      </c>
      <c r="F147" s="11">
        <v>0</v>
      </c>
      <c r="G147" s="11">
        <v>0</v>
      </c>
      <c r="H147" s="44">
        <f t="shared" si="2"/>
        <v>11</v>
      </c>
      <c r="I147" s="15" t="s">
        <v>19</v>
      </c>
    </row>
    <row r="148" spans="1:9" ht="36.75" customHeight="1" x14ac:dyDescent="0.25">
      <c r="A148" s="12"/>
      <c r="B148" s="12"/>
      <c r="C148" s="13" t="s">
        <v>17</v>
      </c>
      <c r="D148" s="24" t="s">
        <v>39</v>
      </c>
      <c r="E148" s="14">
        <f>9*1.1</f>
        <v>9.9</v>
      </c>
      <c r="F148" s="11">
        <v>0</v>
      </c>
      <c r="G148" s="11">
        <v>0</v>
      </c>
      <c r="H148" s="44">
        <f t="shared" si="2"/>
        <v>9.9</v>
      </c>
      <c r="I148" s="15" t="s">
        <v>19</v>
      </c>
    </row>
    <row r="149" spans="1:9" ht="15.75" customHeight="1" x14ac:dyDescent="0.25">
      <c r="A149" s="12"/>
      <c r="B149" s="12"/>
      <c r="C149" s="13"/>
      <c r="D149" s="24" t="s">
        <v>40</v>
      </c>
      <c r="E149" s="14">
        <f>30*1.1</f>
        <v>33</v>
      </c>
      <c r="F149" s="11">
        <v>0</v>
      </c>
      <c r="G149" s="11">
        <v>0</v>
      </c>
      <c r="H149" s="44">
        <f t="shared" si="2"/>
        <v>33</v>
      </c>
      <c r="I149" s="15" t="s">
        <v>19</v>
      </c>
    </row>
    <row r="150" spans="1:9" ht="33.75" customHeight="1" x14ac:dyDescent="0.25">
      <c r="A150" s="12"/>
      <c r="B150" s="12"/>
      <c r="C150" s="13" t="s">
        <v>17</v>
      </c>
      <c r="D150" s="24" t="s">
        <v>43</v>
      </c>
      <c r="E150" s="14">
        <f>20*1.1</f>
        <v>22</v>
      </c>
      <c r="F150" s="11">
        <v>0</v>
      </c>
      <c r="G150" s="11">
        <v>0</v>
      </c>
      <c r="H150" s="44">
        <f t="shared" si="2"/>
        <v>22</v>
      </c>
      <c r="I150" s="15" t="s">
        <v>19</v>
      </c>
    </row>
    <row r="151" spans="1:9" ht="50.1" customHeight="1" x14ac:dyDescent="0.25">
      <c r="A151" s="12"/>
      <c r="B151" s="12"/>
      <c r="C151" s="13" t="s">
        <v>17</v>
      </c>
      <c r="D151" s="24" t="s">
        <v>46</v>
      </c>
      <c r="E151" s="14">
        <f>4*1.1</f>
        <v>4.4000000000000004</v>
      </c>
      <c r="F151" s="11">
        <v>0</v>
      </c>
      <c r="G151" s="11">
        <v>0</v>
      </c>
      <c r="H151" s="44">
        <f t="shared" si="2"/>
        <v>4.4000000000000004</v>
      </c>
      <c r="I151" s="15" t="s">
        <v>19</v>
      </c>
    </row>
    <row r="152" spans="1:9" ht="24" customHeight="1" x14ac:dyDescent="0.25">
      <c r="A152" s="12"/>
      <c r="B152" s="12"/>
      <c r="C152" s="13" t="s">
        <v>17</v>
      </c>
      <c r="D152" s="24" t="s">
        <v>72</v>
      </c>
      <c r="E152" s="14">
        <f>35*1.1</f>
        <v>38.5</v>
      </c>
      <c r="F152" s="11">
        <v>0</v>
      </c>
      <c r="G152" s="11">
        <v>0</v>
      </c>
      <c r="H152" s="44">
        <f t="shared" si="2"/>
        <v>38.5</v>
      </c>
      <c r="I152" s="15" t="s">
        <v>19</v>
      </c>
    </row>
    <row r="153" spans="1:9" ht="29.25" customHeight="1" x14ac:dyDescent="0.25">
      <c r="A153" s="12"/>
      <c r="B153" s="12"/>
      <c r="C153" s="13" t="s">
        <v>17</v>
      </c>
      <c r="D153" s="24" t="s">
        <v>73</v>
      </c>
      <c r="E153" s="14">
        <f>10*1.1</f>
        <v>11</v>
      </c>
      <c r="F153" s="11">
        <v>0</v>
      </c>
      <c r="G153" s="11">
        <v>0</v>
      </c>
      <c r="H153" s="44">
        <f t="shared" si="2"/>
        <v>11</v>
      </c>
      <c r="I153" s="15" t="s">
        <v>19</v>
      </c>
    </row>
    <row r="154" spans="1:9" ht="26.25" customHeight="1" x14ac:dyDescent="0.25">
      <c r="A154" s="12"/>
      <c r="B154" s="12"/>
      <c r="C154" s="13" t="s">
        <v>17</v>
      </c>
      <c r="D154" s="24" t="s">
        <v>74</v>
      </c>
      <c r="E154" s="14">
        <f>15*1.1</f>
        <v>16.5</v>
      </c>
      <c r="F154" s="11">
        <v>0</v>
      </c>
      <c r="G154" s="11">
        <v>0</v>
      </c>
      <c r="H154" s="44">
        <f>E154</f>
        <v>16.5</v>
      </c>
      <c r="I154" s="15" t="s">
        <v>19</v>
      </c>
    </row>
    <row r="155" spans="1:9" ht="42" customHeight="1" x14ac:dyDescent="0.25">
      <c r="A155" s="16" t="s">
        <v>89</v>
      </c>
      <c r="B155" s="12">
        <v>79.400000000000006</v>
      </c>
      <c r="C155" s="13" t="s">
        <v>81</v>
      </c>
      <c r="D155" s="24" t="s">
        <v>90</v>
      </c>
      <c r="E155" s="14">
        <v>2800</v>
      </c>
      <c r="F155" s="11">
        <v>0</v>
      </c>
      <c r="G155" s="11">
        <v>0</v>
      </c>
      <c r="H155" s="44">
        <f t="shared" ref="H155:H157" si="3">E155</f>
        <v>2800</v>
      </c>
      <c r="I155" s="15" t="s">
        <v>93</v>
      </c>
    </row>
    <row r="156" spans="1:9" ht="33.75" customHeight="1" x14ac:dyDescent="0.25">
      <c r="A156" s="12"/>
      <c r="B156" s="12"/>
      <c r="C156" s="13" t="s">
        <v>81</v>
      </c>
      <c r="D156" s="24" t="s">
        <v>91</v>
      </c>
      <c r="E156" s="14">
        <v>3500</v>
      </c>
      <c r="F156" s="11">
        <v>0</v>
      </c>
      <c r="G156" s="11">
        <v>0</v>
      </c>
      <c r="H156" s="44">
        <f t="shared" si="3"/>
        <v>3500</v>
      </c>
      <c r="I156" s="15" t="s">
        <v>93</v>
      </c>
    </row>
    <row r="157" spans="1:9" ht="42.75" customHeight="1" x14ac:dyDescent="0.25">
      <c r="A157" s="12"/>
      <c r="B157" s="12"/>
      <c r="C157" s="13" t="s">
        <v>17</v>
      </c>
      <c r="D157" s="24" t="s">
        <v>92</v>
      </c>
      <c r="E157" s="14">
        <v>400</v>
      </c>
      <c r="F157" s="11">
        <v>0</v>
      </c>
      <c r="G157" s="11">
        <v>0</v>
      </c>
      <c r="H157" s="44">
        <f t="shared" si="3"/>
        <v>400</v>
      </c>
      <c r="I157" s="15" t="s">
        <v>93</v>
      </c>
    </row>
    <row r="158" spans="1:9" ht="35.25" customHeight="1" thickBot="1" x14ac:dyDescent="0.3">
      <c r="A158" s="64" t="s">
        <v>75</v>
      </c>
      <c r="B158" s="64"/>
      <c r="C158" s="64"/>
      <c r="D158" s="18"/>
      <c r="E158" s="45">
        <f>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94+E95+E96+E97+E98+E99+E100+E101+E102+E104+E105+E106+E107+E108+E109+E110+E111+E112+E113+E114+E115+E116+E117+E118+E119+E120+E121+E122+E123+E124+E125+E126+E127+E128+E129+E130+E131+E132+E133+E134+E135+E136+E137+E138+E139+E140+E141+E142+E143+E144+E145+E146+E147+E148+E149+E150+E151+E152+E153+E154+E155+E156+E157</f>
        <v>9145.5</v>
      </c>
      <c r="F158" s="19">
        <v>0</v>
      </c>
      <c r="G158" s="19">
        <v>0</v>
      </c>
      <c r="H158" s="45">
        <f>E158</f>
        <v>9145.5</v>
      </c>
      <c r="I158" s="20"/>
    </row>
    <row r="159" spans="1:9" ht="26.25" customHeight="1" thickBot="1" x14ac:dyDescent="0.3">
      <c r="A159" s="84" t="s">
        <v>76</v>
      </c>
      <c r="B159" s="85"/>
      <c r="C159" s="85"/>
      <c r="D159" s="85"/>
      <c r="E159" s="85"/>
      <c r="F159" s="85"/>
      <c r="G159" s="85"/>
      <c r="H159" s="85"/>
      <c r="I159" s="86"/>
    </row>
    <row r="160" spans="1:9" ht="39.75" customHeight="1" x14ac:dyDescent="0.25">
      <c r="A160" s="21" t="s">
        <v>77</v>
      </c>
      <c r="B160" s="8"/>
      <c r="C160" s="11" t="s">
        <v>17</v>
      </c>
      <c r="D160" s="22" t="s">
        <v>114</v>
      </c>
      <c r="E160" s="23">
        <f>F160+G160</f>
        <v>794.85919999999999</v>
      </c>
      <c r="F160" s="23">
        <v>762.09799999999996</v>
      </c>
      <c r="G160" s="23">
        <v>32.761200000000002</v>
      </c>
      <c r="H160" s="11">
        <v>0</v>
      </c>
      <c r="I160" s="11" t="s">
        <v>115</v>
      </c>
    </row>
    <row r="161" spans="1:9" ht="46.5" customHeight="1" x14ac:dyDescent="0.25">
      <c r="A161" s="21" t="s">
        <v>78</v>
      </c>
      <c r="B161" s="12"/>
      <c r="C161" s="15" t="s">
        <v>17</v>
      </c>
      <c r="D161" s="22" t="s">
        <v>110</v>
      </c>
      <c r="E161" s="15">
        <v>100</v>
      </c>
      <c r="F161" s="23">
        <v>0</v>
      </c>
      <c r="G161" s="23">
        <v>0</v>
      </c>
      <c r="H161" s="11">
        <v>100</v>
      </c>
      <c r="I161" s="11" t="s">
        <v>93</v>
      </c>
    </row>
    <row r="162" spans="1:9" ht="31.5" customHeight="1" thickBot="1" x14ac:dyDescent="0.3">
      <c r="A162" s="64" t="s">
        <v>79</v>
      </c>
      <c r="B162" s="64"/>
      <c r="C162" s="64"/>
      <c r="D162" s="25"/>
      <c r="E162" s="26">
        <f>E160+E161</f>
        <v>894.85919999999999</v>
      </c>
      <c r="F162" s="26">
        <f>F160+F161</f>
        <v>762.09799999999996</v>
      </c>
      <c r="G162" s="26">
        <f>G160+G161</f>
        <v>32.761200000000002</v>
      </c>
      <c r="H162" s="26">
        <f>H160+H161</f>
        <v>100</v>
      </c>
      <c r="I162" s="20"/>
    </row>
    <row r="163" spans="1:9" ht="29.25" customHeight="1" x14ac:dyDescent="0.25">
      <c r="A163" s="77" t="s">
        <v>80</v>
      </c>
      <c r="B163" s="78"/>
      <c r="C163" s="78"/>
      <c r="D163" s="78"/>
      <c r="E163" s="78"/>
      <c r="F163" s="78"/>
      <c r="G163" s="78"/>
      <c r="H163" s="78"/>
      <c r="I163" s="79"/>
    </row>
    <row r="164" spans="1:9" ht="39.75" customHeight="1" x14ac:dyDescent="0.25">
      <c r="A164" s="71" t="s">
        <v>113</v>
      </c>
      <c r="B164" s="49"/>
      <c r="C164" s="49" t="s">
        <v>81</v>
      </c>
      <c r="D164" s="24" t="s">
        <v>111</v>
      </c>
      <c r="E164" s="15">
        <v>300</v>
      </c>
      <c r="F164" s="15">
        <v>0</v>
      </c>
      <c r="G164" s="15">
        <v>0</v>
      </c>
      <c r="H164" s="15">
        <v>300</v>
      </c>
      <c r="I164" s="15" t="s">
        <v>93</v>
      </c>
    </row>
    <row r="165" spans="1:9" ht="37.5" customHeight="1" x14ac:dyDescent="0.25">
      <c r="A165" s="72"/>
      <c r="B165" s="49"/>
      <c r="C165" s="49" t="s">
        <v>17</v>
      </c>
      <c r="D165" s="50" t="s">
        <v>112</v>
      </c>
      <c r="E165" s="15">
        <v>100</v>
      </c>
      <c r="F165" s="15">
        <v>0</v>
      </c>
      <c r="G165" s="15">
        <v>0</v>
      </c>
      <c r="H165" s="15">
        <v>100</v>
      </c>
      <c r="I165" s="15" t="s">
        <v>93</v>
      </c>
    </row>
    <row r="166" spans="1:9" ht="50.1" customHeight="1" x14ac:dyDescent="0.25">
      <c r="A166" s="87" t="s">
        <v>94</v>
      </c>
      <c r="B166" s="8"/>
      <c r="C166" s="11" t="s">
        <v>17</v>
      </c>
      <c r="D166" s="46" t="s">
        <v>95</v>
      </c>
      <c r="E166" s="47"/>
      <c r="F166" s="52"/>
      <c r="G166" s="23"/>
      <c r="H166" s="48"/>
      <c r="I166" s="11" t="s">
        <v>116</v>
      </c>
    </row>
    <row r="167" spans="1:9" ht="50.1" customHeight="1" x14ac:dyDescent="0.25">
      <c r="A167" s="87"/>
      <c r="B167" s="8"/>
      <c r="C167" s="11" t="s">
        <v>81</v>
      </c>
      <c r="D167" s="38" t="s">
        <v>96</v>
      </c>
      <c r="E167" s="23">
        <f>F167+G167</f>
        <v>3943.1949999999997</v>
      </c>
      <c r="F167" s="28">
        <v>2027.9929999999999</v>
      </c>
      <c r="G167" s="28">
        <v>1915.202</v>
      </c>
      <c r="H167" s="29">
        <v>0</v>
      </c>
      <c r="I167" s="11" t="s">
        <v>117</v>
      </c>
    </row>
    <row r="168" spans="1:9" ht="50.1" customHeight="1" x14ac:dyDescent="0.25">
      <c r="A168" s="87"/>
      <c r="B168" s="8"/>
      <c r="C168" s="11" t="s">
        <v>81</v>
      </c>
      <c r="D168" s="37" t="s">
        <v>97</v>
      </c>
      <c r="E168" s="23">
        <f t="shared" ref="E168:E181" si="4">F168+G168</f>
        <v>1621.664</v>
      </c>
      <c r="F168" s="28">
        <v>742.95100000000002</v>
      </c>
      <c r="G168" s="28">
        <v>878.71299999999997</v>
      </c>
      <c r="H168" s="29">
        <v>0</v>
      </c>
      <c r="I168" s="11" t="s">
        <v>118</v>
      </c>
    </row>
    <row r="169" spans="1:9" ht="50.1" customHeight="1" x14ac:dyDescent="0.25">
      <c r="A169" s="87"/>
      <c r="B169" s="8"/>
      <c r="C169" s="11" t="s">
        <v>81</v>
      </c>
      <c r="D169" s="37" t="s">
        <v>98</v>
      </c>
      <c r="E169" s="23">
        <f t="shared" si="4"/>
        <v>1876.24</v>
      </c>
      <c r="F169" s="28">
        <v>960.44399999999996</v>
      </c>
      <c r="G169" s="28">
        <v>915.79600000000005</v>
      </c>
      <c r="H169" s="29">
        <v>0</v>
      </c>
      <c r="I169" s="11" t="s">
        <v>119</v>
      </c>
    </row>
    <row r="170" spans="1:9" ht="50.1" customHeight="1" x14ac:dyDescent="0.25">
      <c r="A170" s="87"/>
      <c r="B170" s="8"/>
      <c r="C170" s="11" t="s">
        <v>81</v>
      </c>
      <c r="D170" s="37" t="s">
        <v>99</v>
      </c>
      <c r="E170" s="23">
        <f t="shared" si="4"/>
        <v>612.31719999999996</v>
      </c>
      <c r="F170" s="28">
        <v>413.85719999999998</v>
      </c>
      <c r="G170" s="28">
        <v>198.46</v>
      </c>
      <c r="H170" s="29">
        <v>0</v>
      </c>
      <c r="I170" s="11" t="s">
        <v>120</v>
      </c>
    </row>
    <row r="171" spans="1:9" ht="36" customHeight="1" x14ac:dyDescent="0.25">
      <c r="A171" s="88"/>
      <c r="B171" s="8"/>
      <c r="C171" s="11" t="s">
        <v>81</v>
      </c>
      <c r="D171" s="37" t="s">
        <v>100</v>
      </c>
      <c r="E171" s="23">
        <f t="shared" si="4"/>
        <v>570.47900000000004</v>
      </c>
      <c r="F171" s="28">
        <v>458.49400000000003</v>
      </c>
      <c r="G171" s="28">
        <v>111.985</v>
      </c>
      <c r="H171" s="29">
        <v>0</v>
      </c>
      <c r="I171" s="11" t="s">
        <v>121</v>
      </c>
    </row>
    <row r="172" spans="1:9" ht="33.75" customHeight="1" x14ac:dyDescent="0.25">
      <c r="A172" s="27"/>
      <c r="B172" s="8"/>
      <c r="C172" s="11" t="s">
        <v>81</v>
      </c>
      <c r="D172" s="37" t="s">
        <v>101</v>
      </c>
      <c r="E172" s="23">
        <f t="shared" si="4"/>
        <v>55.09</v>
      </c>
      <c r="F172" s="28">
        <v>20.094000000000001</v>
      </c>
      <c r="G172" s="28">
        <v>34.996000000000002</v>
      </c>
      <c r="H172" s="29">
        <v>0</v>
      </c>
      <c r="I172" s="11" t="s">
        <v>122</v>
      </c>
    </row>
    <row r="173" spans="1:9" ht="36.75" customHeight="1" x14ac:dyDescent="0.25">
      <c r="A173" s="27"/>
      <c r="B173" s="8"/>
      <c r="C173" s="11" t="s">
        <v>81</v>
      </c>
      <c r="D173" s="37" t="s">
        <v>102</v>
      </c>
      <c r="E173" s="23">
        <f t="shared" si="4"/>
        <v>183.4254</v>
      </c>
      <c r="F173" s="28">
        <v>125.3664</v>
      </c>
      <c r="G173" s="28">
        <v>58.058999999999997</v>
      </c>
      <c r="H173" s="29">
        <v>0</v>
      </c>
      <c r="I173" s="11" t="s">
        <v>121</v>
      </c>
    </row>
    <row r="174" spans="1:9" ht="35.25" customHeight="1" x14ac:dyDescent="0.25">
      <c r="A174" s="27"/>
      <c r="B174" s="8"/>
      <c r="C174" s="11" t="s">
        <v>81</v>
      </c>
      <c r="D174" s="37" t="s">
        <v>103</v>
      </c>
      <c r="E174" s="23">
        <f t="shared" si="4"/>
        <v>391.85199999999998</v>
      </c>
      <c r="F174" s="28">
        <v>165.78</v>
      </c>
      <c r="G174" s="28">
        <v>226.072</v>
      </c>
      <c r="H174" s="28">
        <v>0</v>
      </c>
      <c r="I174" s="11" t="s">
        <v>123</v>
      </c>
    </row>
    <row r="175" spans="1:9" ht="35.25" customHeight="1" x14ac:dyDescent="0.25">
      <c r="A175" s="27"/>
      <c r="B175" s="8"/>
      <c r="C175" s="11" t="s">
        <v>81</v>
      </c>
      <c r="D175" s="37" t="s">
        <v>104</v>
      </c>
      <c r="E175" s="23">
        <f t="shared" si="4"/>
        <v>249.7704</v>
      </c>
      <c r="F175" s="28">
        <v>157.58199999999999</v>
      </c>
      <c r="G175" s="28">
        <v>92.188400000000001</v>
      </c>
      <c r="H175" s="28">
        <v>0</v>
      </c>
      <c r="I175" s="11" t="s">
        <v>124</v>
      </c>
    </row>
    <row r="176" spans="1:9" ht="35.25" customHeight="1" x14ac:dyDescent="0.25">
      <c r="A176" s="27"/>
      <c r="B176" s="8"/>
      <c r="C176" s="11" t="s">
        <v>81</v>
      </c>
      <c r="D176" s="37" t="s">
        <v>105</v>
      </c>
      <c r="E176" s="23">
        <f t="shared" si="4"/>
        <v>33.926000000000002</v>
      </c>
      <c r="F176" s="28">
        <v>15.047000000000001</v>
      </c>
      <c r="G176" s="28">
        <v>18.879000000000001</v>
      </c>
      <c r="H176" s="28">
        <v>0</v>
      </c>
      <c r="I176" s="11" t="s">
        <v>122</v>
      </c>
    </row>
    <row r="177" spans="1:9" ht="35.25" customHeight="1" x14ac:dyDescent="0.25">
      <c r="A177" s="27"/>
      <c r="B177" s="8"/>
      <c r="C177" s="11" t="s">
        <v>81</v>
      </c>
      <c r="D177" s="37" t="s">
        <v>106</v>
      </c>
      <c r="E177" s="23">
        <f t="shared" ref="E177" si="5">F177+G177</f>
        <v>137.78640000000001</v>
      </c>
      <c r="F177" s="28">
        <v>57.560400000000001</v>
      </c>
      <c r="G177" s="28">
        <v>80.225999999999999</v>
      </c>
      <c r="H177" s="28">
        <v>0</v>
      </c>
      <c r="I177" s="11" t="s">
        <v>125</v>
      </c>
    </row>
    <row r="178" spans="1:9" ht="35.25" customHeight="1" x14ac:dyDescent="0.25">
      <c r="A178" s="27"/>
      <c r="B178" s="8"/>
      <c r="C178" s="11" t="s">
        <v>81</v>
      </c>
      <c r="D178" s="37" t="s">
        <v>126</v>
      </c>
      <c r="E178" s="23">
        <f t="shared" si="4"/>
        <v>121.91999999999999</v>
      </c>
      <c r="F178" s="28">
        <v>50.93</v>
      </c>
      <c r="G178" s="28">
        <v>70.989999999999995</v>
      </c>
      <c r="H178" s="28">
        <v>0</v>
      </c>
      <c r="I178" s="11" t="s">
        <v>127</v>
      </c>
    </row>
    <row r="179" spans="1:9" ht="54" customHeight="1" x14ac:dyDescent="0.25">
      <c r="A179" s="30" t="s">
        <v>107</v>
      </c>
      <c r="B179" s="12"/>
      <c r="C179" s="15" t="s">
        <v>17</v>
      </c>
      <c r="D179" s="24" t="s">
        <v>108</v>
      </c>
      <c r="E179" s="23"/>
      <c r="F179" s="15"/>
      <c r="G179" s="15"/>
      <c r="H179" s="15"/>
      <c r="I179" s="15" t="s">
        <v>128</v>
      </c>
    </row>
    <row r="180" spans="1:9" ht="56.25" customHeight="1" x14ac:dyDescent="0.25">
      <c r="A180" s="30"/>
      <c r="B180" s="12"/>
      <c r="C180" s="15" t="s">
        <v>81</v>
      </c>
      <c r="D180" s="24" t="s">
        <v>109</v>
      </c>
      <c r="E180" s="23">
        <f t="shared" si="4"/>
        <v>376.154</v>
      </c>
      <c r="F180" s="28">
        <v>274.74700000000001</v>
      </c>
      <c r="G180" s="28">
        <v>101.407</v>
      </c>
      <c r="H180" s="29">
        <v>0</v>
      </c>
      <c r="I180" s="15" t="s">
        <v>129</v>
      </c>
    </row>
    <row r="181" spans="1:9" ht="30.75" customHeight="1" x14ac:dyDescent="0.25">
      <c r="A181" s="30"/>
      <c r="B181" s="12"/>
      <c r="C181" s="15" t="s">
        <v>81</v>
      </c>
      <c r="D181" s="39" t="s">
        <v>104</v>
      </c>
      <c r="E181" s="23">
        <f t="shared" si="4"/>
        <v>24.976999999999997</v>
      </c>
      <c r="F181" s="29">
        <v>15.757999999999999</v>
      </c>
      <c r="G181" s="28">
        <v>9.2189999999999994</v>
      </c>
      <c r="H181" s="29">
        <v>0</v>
      </c>
      <c r="I181" s="15" t="s">
        <v>124</v>
      </c>
    </row>
    <row r="182" spans="1:9" x14ac:dyDescent="0.25">
      <c r="A182" s="68" t="s">
        <v>82</v>
      </c>
      <c r="B182" s="69"/>
      <c r="C182" s="70"/>
      <c r="D182" s="24"/>
      <c r="E182" s="31">
        <f>E164+E165+E166+E167+E168+E169+E170+E171+E172+E173+E174+E175+E176+E177+E178+E179+E180+E181</f>
        <v>10598.796400000001</v>
      </c>
      <c r="F182" s="31">
        <f>F164+F165+F166+F167+F168+F169+F170+F171+F172+F173+F174+F175+F176+F177+F178+F179+F180+F181</f>
        <v>5486.6040000000003</v>
      </c>
      <c r="G182" s="31">
        <f>G164+G165+G166+G167+G168+G169+G170+G171+G172+G173+G174+G175+G176+G177+G179+G180+G181</f>
        <v>4641.2024000000001</v>
      </c>
      <c r="H182" s="31">
        <f>H164+H165+H166+H167+H168+H169+H170+H171+H172+H173+H174+H175+H176+H177+H178+H179+H180+H181</f>
        <v>400</v>
      </c>
      <c r="I182" s="11"/>
    </row>
    <row r="183" spans="1:9" ht="18.75" x14ac:dyDescent="0.25">
      <c r="A183" s="74" t="s">
        <v>83</v>
      </c>
      <c r="B183" s="75"/>
      <c r="C183" s="76"/>
      <c r="D183" s="24"/>
      <c r="E183" s="31">
        <f>E158+E162+E182</f>
        <v>20639.155600000002</v>
      </c>
      <c r="F183" s="31">
        <f>F158+F162+F182</f>
        <v>6248.7020000000002</v>
      </c>
      <c r="G183" s="31">
        <f>G158+G162+G182</f>
        <v>4673.9636</v>
      </c>
      <c r="H183" s="31">
        <f>H158+H162+H182</f>
        <v>9645.5</v>
      </c>
      <c r="I183" s="15"/>
    </row>
    <row r="184" spans="1:9" x14ac:dyDescent="0.25">
      <c r="A184" s="57"/>
      <c r="B184" s="57"/>
      <c r="C184" s="57"/>
      <c r="D184" s="57"/>
      <c r="E184" s="1"/>
      <c r="F184" s="1"/>
      <c r="G184" s="1"/>
      <c r="H184" s="1"/>
      <c r="I184" s="1"/>
    </row>
    <row r="185" spans="1:9" ht="18.75" x14ac:dyDescent="0.25">
      <c r="A185" s="73" t="s">
        <v>84</v>
      </c>
      <c r="B185" s="73"/>
      <c r="C185" s="73"/>
      <c r="D185" s="73"/>
      <c r="E185" s="51"/>
    </row>
    <row r="186" spans="1:9" ht="18.75" x14ac:dyDescent="0.25">
      <c r="A186" s="73" t="s">
        <v>85</v>
      </c>
      <c r="B186" s="73"/>
      <c r="C186" s="73"/>
      <c r="D186" s="40"/>
    </row>
    <row r="187" spans="1:9" x14ac:dyDescent="0.25">
      <c r="A187" s="1"/>
      <c r="B187" s="1"/>
      <c r="C187" s="1"/>
      <c r="D187" s="42"/>
      <c r="E187" s="43"/>
    </row>
  </sheetData>
  <mergeCells count="27">
    <mergeCell ref="A185:D185"/>
    <mergeCell ref="A183:C183"/>
    <mergeCell ref="A163:I163"/>
    <mergeCell ref="A186:C186"/>
    <mergeCell ref="F4:I4"/>
    <mergeCell ref="F11:H11"/>
    <mergeCell ref="I11:I12"/>
    <mergeCell ref="A158:C158"/>
    <mergeCell ref="A159:I159"/>
    <mergeCell ref="E5:I5"/>
    <mergeCell ref="A166:A171"/>
    <mergeCell ref="A2:I2"/>
    <mergeCell ref="A9:I9"/>
    <mergeCell ref="A10:I10"/>
    <mergeCell ref="H7:I7"/>
    <mergeCell ref="A184:D184"/>
    <mergeCell ref="A11:A12"/>
    <mergeCell ref="B11:B12"/>
    <mergeCell ref="D11:D12"/>
    <mergeCell ref="E6:I6"/>
    <mergeCell ref="A162:C162"/>
    <mergeCell ref="A13:I13"/>
    <mergeCell ref="C11:C12"/>
    <mergeCell ref="E11:E12"/>
    <mergeCell ref="A182:C182"/>
    <mergeCell ref="H3:I3"/>
    <mergeCell ref="A164:A165"/>
  </mergeCells>
  <pageMargins left="0.78740157480314965" right="0.78740157480314965" top="0.98425196850393704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</dc:creator>
  <cp:lastModifiedBy>OVSO-Sha</cp:lastModifiedBy>
  <dcterms:created xsi:type="dcterms:W3CDTF">2021-05-24T05:29:12Z</dcterms:created>
  <dcterms:modified xsi:type="dcterms:W3CDTF">2022-05-27T05:18:29Z</dcterms:modified>
</cp:coreProperties>
</file>