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040" activeTab="0"/>
  </bookViews>
  <sheets>
    <sheet name="1" sheetId="1" r:id="rId1"/>
    <sheet name="2" sheetId="2" state="hidden" r:id="rId2"/>
    <sheet name="1-2" sheetId="3" r:id="rId3"/>
    <sheet name="4" sheetId="4" state="hidden" r:id="rId4"/>
    <sheet name="1-3" sheetId="5" r:id="rId5"/>
    <sheet name="свод финансовых затрат" sheetId="6" r:id="rId6"/>
    <sheet name="свод" sheetId="7" r:id="rId7"/>
  </sheets>
  <definedNames/>
  <calcPr fullCalcOnLoad="1"/>
</workbook>
</file>

<file path=xl/sharedStrings.xml><?xml version="1.0" encoding="utf-8"?>
<sst xmlns="http://schemas.openxmlformats.org/spreadsheetml/2006/main" count="386" uniqueCount="149">
  <si>
    <t>Подпрограмма1  «Развитие системы дошкольного, общего и дополнительного образования города Оби»</t>
  </si>
  <si>
    <t xml:space="preserve">мероприятия </t>
  </si>
  <si>
    <t>ед.измерения</t>
  </si>
  <si>
    <t>количество</t>
  </si>
  <si>
    <t>стоимость единицы</t>
  </si>
  <si>
    <t>итого</t>
  </si>
  <si>
    <t>ожидаемые результаты</t>
  </si>
  <si>
    <t>сумма затрат, в том числе по годам</t>
  </si>
  <si>
    <t>исполнитель</t>
  </si>
  <si>
    <t>Подпрограмма 2 «Модернизация содержания образования»;</t>
  </si>
  <si>
    <t>соответствие квалификации требованиям законодательства РФ</t>
  </si>
  <si>
    <t>организационно-методическое, информационное сопровождение перехода ОО на ФГОС</t>
  </si>
  <si>
    <t>развитие инновационных практик в системе образования</t>
  </si>
  <si>
    <t>конкурсы</t>
  </si>
  <si>
    <t xml:space="preserve">обеспечение информационной открытости системы образования </t>
  </si>
  <si>
    <t>совет</t>
  </si>
  <si>
    <t xml:space="preserve">развитие институтов общественного участия в оценке и повышении качества образования </t>
  </si>
  <si>
    <t>развитие вариативных форм  организации образования детей с ограниченными возможностями здоровья  и детей-инвалидов</t>
  </si>
  <si>
    <t>функционирование  городской методической службы</t>
  </si>
  <si>
    <t>организация допризывной подготовки граждан к военной службе</t>
  </si>
  <si>
    <t>софинансирование областной программы</t>
  </si>
  <si>
    <t>итого по подпрограмме МБ</t>
  </si>
  <si>
    <t>наименование мероприятия</t>
  </si>
  <si>
    <t>показатель</t>
  </si>
  <si>
    <t>ожидаемый результат</t>
  </si>
  <si>
    <t>ЦЕЛЬ: Обеспечение высокого качества образования меняющимся запросам населения и перспективным задачам социально-экономического развития города Оби Новосибирской области.</t>
  </si>
  <si>
    <t>сумма затрат, в том числе:</t>
  </si>
  <si>
    <t>федеральный бюджет</t>
  </si>
  <si>
    <t>областной бюджет</t>
  </si>
  <si>
    <t>местный бюджет</t>
  </si>
  <si>
    <t>внебюджетные источники</t>
  </si>
  <si>
    <t>итого на программу</t>
  </si>
  <si>
    <t>создание современных безопасных условий для  организации учебного процесса. Обеспечение антитеррористической защищенности образовательных организаций</t>
  </si>
  <si>
    <t>актуализация требований норм пожарной безопасности и иных требований к инфраструктуре образовательных организаций с учетом современных условий технологической среды образования</t>
  </si>
  <si>
    <t>выполнение социальных гарантий и льгот отдельным категориям граждан</t>
  </si>
  <si>
    <t>организации будут оснащены мебелью и оборудованием, обеспечивающими  современные условия предоставления образования, присмотра и ухода</t>
  </si>
  <si>
    <t xml:space="preserve">софинансирование областной программы </t>
  </si>
  <si>
    <t>Подпрограмма 2 «Развитие кадрового потенциала муниципальной системы образования»</t>
  </si>
  <si>
    <t>Подпрограмма 3   «Выявление и поддержка одаренных детей и талантливой учащейся молодежи».</t>
  </si>
  <si>
    <t>создание необходимых условий для выявления и, развития и поддержки молодых талантов по различным видам деятельности</t>
  </si>
  <si>
    <t xml:space="preserve">повышение педагогического мастерства </t>
  </si>
  <si>
    <t>развитие гражданско-нравственного и патриотического воспитания детей и подростков</t>
  </si>
  <si>
    <t>итого на подпрограмму 3</t>
  </si>
  <si>
    <t>Х</t>
  </si>
  <si>
    <t>подпрограмма 1 «Развитие системы дошкольного, общего и дополнительного образования города Оби»</t>
  </si>
  <si>
    <t>подпрограмма 2 «Развитие кадрового потенциала муниципальной системы образования»</t>
  </si>
  <si>
    <t>подпрограмма 3 «Выявление и поддержка одаренных детей и талантливой учащейся молодежи»</t>
  </si>
  <si>
    <t xml:space="preserve">МИНОБР НСО, администарция г.Оби, образовательные организации, </t>
  </si>
  <si>
    <t xml:space="preserve"> администарция г.Оби, образовательные организации, </t>
  </si>
  <si>
    <t>кол-во</t>
  </si>
  <si>
    <t>итого на подпрограмму</t>
  </si>
  <si>
    <t>Система образования будет обеспечена кадрами, обладающими компетенциями по реализации  основных образовательных программ дошкольного, общего образования в соответствии с ФГОС</t>
  </si>
  <si>
    <t>Будут созданы условия для выявления, развития и поддержки одаренных детей, их сопровождения в образовательном процессе</t>
  </si>
  <si>
    <t>всего</t>
  </si>
  <si>
    <t>в том числе по годам реализации</t>
  </si>
  <si>
    <t>источники и объемы  расходов по программе</t>
  </si>
  <si>
    <t>примечание</t>
  </si>
  <si>
    <t>всего финасовых затрат , в том числе из:</t>
  </si>
  <si>
    <t>федерального бюджета*</t>
  </si>
  <si>
    <t>областного бюджета *</t>
  </si>
  <si>
    <t>местного бюджета</t>
  </si>
  <si>
    <t>внебюджетных источников*</t>
  </si>
  <si>
    <t>* указаны прогнозные значения</t>
  </si>
  <si>
    <t>*- выполнение мероприятия будет осуществлено при наличии финансирования</t>
  </si>
  <si>
    <t>сумма затрат, в том числе по годам (тыс.рублей)</t>
  </si>
  <si>
    <t>сумма затрат, в том числе по годам(тыс.рублей)</t>
  </si>
  <si>
    <t>МК</t>
  </si>
  <si>
    <t>ГЦДО</t>
  </si>
  <si>
    <t>Сводные финансовые затраты муниципальной программы</t>
  </si>
  <si>
    <t xml:space="preserve">ЗАДАЧА 1 ПРОГРАММЫ: Создание в системе дошкольного, общего и дополнительного образования детей условий для получения качественного образования, включая развитие и модернизацию базовой инфраструктуры и технологической образовательной среды муниципальных образовательных организаций. </t>
  </si>
  <si>
    <t>ЗАДАЧА 2 ПРОГРАММЫ:  Обеспечение равных возможностей для детей в получении качественного образования и позитивной социализации независимо от их места жительства, состояния здоровья и социально- экономического положения их семей</t>
  </si>
  <si>
    <t>ЗАДАЧА 3 ПРОГРАММЫ: Формирование условий для активного включения обучающихся в социальную и экономическую жизнь общества, популяризации здорового образа жизни, развития нравственных и духовных ценностей, занятий творчеством, развития системы профессиональной ориентации, повышения активности обучающихся в освоении и получении новых знаний.</t>
  </si>
  <si>
    <t>ЗАДАЧА 4 ПРОГРАММЫ:  «Развитие кадрового потенциала муниципальной системы образования»</t>
  </si>
  <si>
    <t xml:space="preserve">ЗАДАЧА 5 ПРОГРАММЫ: Создание условий для выявления и развития одаренных детей и учащейся молодежи, способствующих их профессиональному и личностному становлению. </t>
  </si>
  <si>
    <t>Учредитель при наличии финансовой возможности</t>
  </si>
  <si>
    <t>СОШ</t>
  </si>
  <si>
    <t>ДОУ</t>
  </si>
  <si>
    <t>1.1 модернизация инфраструктуры дошкольного образования (строительство, реконструкция  зданий дошкольных образовательных организаций, их капитальный и текущий ремонт; благоустройство территорий)</t>
  </si>
  <si>
    <t>ДО</t>
  </si>
  <si>
    <t xml:space="preserve">3.1.модернизация технологической оснащенности  муниципального ресурсного центра (приобретение оборудования) </t>
  </si>
  <si>
    <t>2.3 организация и проведение профессиональных праздников День Учителя и День Дошкольного Работника</t>
  </si>
  <si>
    <t>будут обеспечены современные условия предоставления общего образования в соответствии с ФГОС, с учетом прогнозируемого  увеличения численности детей школьного возраста и задач сокращения практики обучения в 2 смены, Будет улучшена материально-техническая база общеобразовательных организаций в целях улучшения качества школьного питания</t>
  </si>
  <si>
    <t>будет обеспечено развитие и совершенствование  организации и проведения интеллектуальных, творческих и спортивных состязаний, проведение на регулярной основе олимпиад, конкурсов, соревнований различного уровня, организационное и финасовое участие во всероссийских и международных олимпиадах, конкурсах, соревнованиях школьников, повысится эффективность работы с одаренными детьми; будут  оказаны услуги будут  психолого-педагогической информационно-просветительской, методической и консультативной помощи родителям (законным представителям) детей; увеличения охвата детей в возрасте от 5 до 18 лет дополнительным образованием, обновление содержания и методов дополнительного образования детей, развития кадрового потенциала и модернизации инфраструктуры системы дополнительного образования детей</t>
  </si>
  <si>
    <t xml:space="preserve">будет обеспечено проведение мероприятий
по содействию патриотическому воспитанию обучающихся </t>
  </si>
  <si>
    <t>рост численности оказываемых консультационных услуг  до 3300 к 2024г</t>
  </si>
  <si>
    <t>3.3.реализация программы "Здоровье" для лиц с инвалидностью, обновление материально-технической  базы программы</t>
  </si>
  <si>
    <t>создание безбарьерной среды для лиц с ОВЗ, условий для занятий  физической культурой в соответсвии с потребностями  здоровья</t>
  </si>
  <si>
    <t>3.5 организация профильной смены для одаренных детей (наградная продукция)</t>
  </si>
  <si>
    <t>ГЦДО СОШ №2</t>
  </si>
  <si>
    <t>МКУ Центр "Вера"</t>
  </si>
  <si>
    <t>3.4 организация и проведение городских интеллектуальных игр, спортивно-технических соревнований, конкурсов,фестивалей, олимпиад, конференций, акций (сувенирная продукция, печатная продукция и пр)</t>
  </si>
  <si>
    <t>3.6 участие в РП "Успех каждого ребенка" через создание дополнительных мест в системе дополнительного образования</t>
  </si>
  <si>
    <t xml:space="preserve">ДО, иные </t>
  </si>
  <si>
    <t>*</t>
  </si>
  <si>
    <t>финансовые затраты в ценах 2020 года , тыс.рублей</t>
  </si>
  <si>
    <t>3.2 работа патриотических клубов  (транспортные расходы, наградная продукция, техническое оснащение)</t>
  </si>
  <si>
    <t>ГЦДО, СОШ</t>
  </si>
  <si>
    <t xml:space="preserve">2.1 повышение квалификации и обучение  административно-хозяйственного пресонала ОО (медицинская сестра диетическая 15000р, делопроизводитель (кадровое делопроизводство) 15000р, обучение по 44-ФЗ и 223-ФЗ 15000р, обучение по теплоустановкам, электробезопасности и пр) </t>
  </si>
  <si>
    <t>2.8 Участие в региональном проекте "Учитель будущего" -получение материальной поддержки педагогами через участие в конкурсном отборе "Земский Учитель"</t>
  </si>
  <si>
    <t>2.9 Участие в реализации регионального проекта "Учитель будущего" через внедрение целевой модели национальной системы профессионального роста педагогов, добровольную независимую оценку  профессиональной квалификации, повышение квалификации педагогических работников в формах непрерывного образования</t>
  </si>
  <si>
    <t>будут  созданы новые места для детей дошкольного возраста до 3-х лет в действующих детских садах и обеспечены  современные условия предоставления дошкольного образования</t>
  </si>
  <si>
    <t>минобр НСО</t>
  </si>
  <si>
    <t>областной бюджет*</t>
  </si>
  <si>
    <t xml:space="preserve">Учредитель </t>
  </si>
  <si>
    <t>Учредитель</t>
  </si>
  <si>
    <t>2.7 компенсационные выплаты сотрудникам дошкольных образовательных учреждений за часть родительской платы за присмотр и уход в ДОУ</t>
  </si>
  <si>
    <t>стоимость единицы, тыс.руб.</t>
  </si>
  <si>
    <t>1.2 модернизация инфраструктуры общего образования  (строительство, реконструкция и ремонт зданий общеобразовательных образовательных организаций, их капитальный и текущий ремонт; благоустройство территорий)</t>
  </si>
  <si>
    <t>1.3 модернизация инфраструктуры дополнительного образования  (строительство, реконструкция и ремонт зданий и помещений образовательных организаций, их капитальный и текущий ремонт; благоустройство территорий)</t>
  </si>
  <si>
    <t>1.4 модернизация технологической и материально-технической оснащенности муниципальных образовательных организаций и иных организаций, обеспечивающих функционирование  системы образования организаций</t>
  </si>
  <si>
    <t>1.5. мероприятия, обеспечивающие  пожарную безопасность (модернизация  АПС, системы дымоудаления,  установление категории пожарной безопасности, устройство эвакуационных выходов и люков, огнезащитная обработка конструкций, устройство эвакуационных лестниц со 2 -х этажей зданий и пр)</t>
  </si>
  <si>
    <t>1.6. мероприятия, обеспечивающие электробезопасность (замена электрощитов, электропроводки, уличного и внутреннего освещения и пр)</t>
  </si>
  <si>
    <t>1.9 организация работы лагерей дневного пребывания при ОО</t>
  </si>
  <si>
    <t>1.12. обновление инфраструктуры МКУ Центр "Вера"</t>
  </si>
  <si>
    <t>1.13 допризывная подготовка граждан*</t>
  </si>
  <si>
    <t>1.7. мероприятия, обеспечивающие антитеррористическую безопасность(восстановление целостности ограждения, установка системы контроля доступа на эвакуационные выходы, модернизация системы видеонаблюдения и пр)</t>
  </si>
  <si>
    <t xml:space="preserve">1.8 мероприятия, направленные на профилактику дорожной безопасности (транспортные расходы на участие в региональных мероприятиях "Зеленая волна", "Безопасное колесо", "Стань заметнее на дорогах" и других, приобретение наградной продукции, спецпродукции, печатной продукции) </t>
  </si>
  <si>
    <t>1.10 возмещение родительской платы за питание детей в санаторной группе дошкольной организации</t>
  </si>
  <si>
    <t>1.11 возмещение родительской платы за питание детей-инвалидов в дошкольной организации</t>
  </si>
  <si>
    <t>2.2.Выявление, поощрение и распространение лучших практик и образцов деятельности педагогических работников: организация и проведение конкурсов профессионального мастерства педагогов (оргвзносы за участие в конкурсах, денежное поощрение победителй конкурсов, приобретение бланков грамот, сувенирной продукции на  "УЧСИБ", "Учитель года г.Оби", "Воспитатель года г.Оби", "Звездный дождь", "Педагогический дебют", "Современный урок", "Сердце отдаю детям", "Фестиваль педагогичеких идей", "Учитель года Новосибирской области" и других мероприятий)</t>
  </si>
  <si>
    <t>мотивация профессиональной деятельности педагогов</t>
  </si>
  <si>
    <t xml:space="preserve">2.4 участие в РП "Поддержка семей, имеющих детей" через поддержку организаций, обеспечивающих психолого-педагогической и информационное сопровождение одаренных детей, повышение квалификации педагогов </t>
  </si>
  <si>
    <t>обеспечны социальные гарантии и льготы педагогическим работникам образовательных организаций</t>
  </si>
  <si>
    <t>2.6 компенсационные выплаты молодым специалистам-педагогическим работникам в первые три года после заключения трудового договора</t>
  </si>
  <si>
    <t>2.10 Организация целевой подготовки педагогических кадров через оказание мер социальной поддержки</t>
  </si>
  <si>
    <t>стоимость единицы, тыс.руб</t>
  </si>
  <si>
    <t>2.5 компенсационные выплаты педагогическим работникам за найм жилья ежемесячно</t>
  </si>
  <si>
    <t>3.7 обеспечение участия победителей и призеров городских мероприятий в системе общего и дополнительного образования в областных, Всероссийских и международных олимпиадах конкурсах, фестивалях, соревнованиях (командировочные расходы, транспортные расходы, питание)</t>
  </si>
  <si>
    <t xml:space="preserve">3.8 Обеспечение функционирования модели персонифицированного финансирования, в том числе: </t>
  </si>
  <si>
    <t>муниципальное задание МБУ ДО ГЦДО и СП "Лидер", квр 611</t>
  </si>
  <si>
    <t>ГЦДО и СП "Лидер"</t>
  </si>
  <si>
    <t>предоставления грантов в форме субсидий для бюджетных учреждений, учредителем которых не является муниципальное образование город Обь Новосибирской области по виду 613;</t>
  </si>
  <si>
    <t xml:space="preserve">7, 41 </t>
  </si>
  <si>
    <t>предоставления грантов в форме субсидий для иных некоммерческих организаций по виду 633;</t>
  </si>
  <si>
    <t>предоставления грантов в форме субсидий для коммерческих организаций по виду 813;</t>
  </si>
  <si>
    <t xml:space="preserve">инвестор, Учредитель, </t>
  </si>
  <si>
    <t>Сумма затрат определяется проектом. Будут обеспечены условия для полноценного оздоровления и отдыха детей, в том числе находящихся в труднйо жизненной ситуации</t>
  </si>
  <si>
    <t>1.3.1. реконструкция детского оздоровительного лагеря "Заря"</t>
  </si>
  <si>
    <t>3.9 организация и проведение муниципальных спортивных соревнований "Президентские игры", "Президентские состязания", ГТО школьников и др.(сувенирная продукция, дипломы, грамоты)</t>
  </si>
  <si>
    <t>1.14 витаминизация питания в дошкольных учреждениях</t>
  </si>
  <si>
    <t>1.15 организация подвоза обучающихся в общеобразовательныые организации</t>
  </si>
  <si>
    <r>
      <t>Будут созданы условия для получения качественного дошкольного, общего и дополнительного образования в соответствии с требованиями САНПиН, Пожнадзора и законодательства НСО </t>
    </r>
    <r>
      <rPr>
        <sz val="12"/>
        <color indexed="8"/>
        <rFont val="Times New Roman"/>
        <family val="1"/>
      </rPr>
      <t> </t>
    </r>
  </si>
  <si>
    <r>
      <t xml:space="preserve">предоставления грантов в форме субсидий для автономных учреждений, учредителем которых </t>
    </r>
    <r>
      <rPr>
        <b/>
        <sz val="12"/>
        <color indexed="8"/>
        <rFont val="Times New Roman"/>
        <family val="1"/>
      </rPr>
      <t>не</t>
    </r>
    <r>
      <rPr>
        <sz val="12"/>
        <color indexed="8"/>
        <rFont val="Times New Roman"/>
        <family val="1"/>
      </rPr>
      <t xml:space="preserve"> является муниципальное образование город Обь Новосибирской области по виду 623;</t>
    </r>
  </si>
  <si>
    <t xml:space="preserve">ПРИЛОЖЕНИЕ 3 
 к муниципальной программе «Развитие системы  образования города Оби Новосибирской области 
на 2021-2024 годы» 
</t>
  </si>
  <si>
    <t>ПРИЛОЖЕНИЕ 5
 к муниципальной программе «Развитие системы
 образования города Оби Новосибирской области 
на 2021-2024 годы»</t>
  </si>
  <si>
    <t>ПРИЛОЖЕНИЕ 6
 к муниципальной программе «Развитие системы
 образования города Оби Новосибирской области 
на 2021-2024 годы»</t>
  </si>
  <si>
    <t>ПРИЛОЖЕНИЕ 7
 к муниципальной программе «Развитие системы  образования города Оби Новосибирской области на 2021-2024 годы»</t>
  </si>
  <si>
    <t xml:space="preserve">ПРИЛОЖЕНИЕ 4
 к муниципальной программе «Развитие системы
 образования города Оби Новосибирской области 
на 2021-2024 годы» 
</t>
  </si>
  <si>
    <t xml:space="preserve">ПРИЛОЖЕНИЕ 3 
к постановлению администрации 
города Оби Новосибирской области 
от 08.07.2022 г. № 740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</si>
</sst>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
  </numFmts>
  <fonts count="46">
    <font>
      <sz val="11"/>
      <color theme="1"/>
      <name val="Calibri"/>
      <family val="2"/>
    </font>
    <font>
      <sz val="11"/>
      <color indexed="8"/>
      <name val="Calibri"/>
      <family val="2"/>
    </font>
    <font>
      <sz val="11"/>
      <name val="Times New Roman"/>
      <family val="1"/>
    </font>
    <font>
      <sz val="12"/>
      <color indexed="8"/>
      <name val="Times New Roman"/>
      <family val="1"/>
    </font>
    <font>
      <sz val="12"/>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2"/>
      <color indexed="63"/>
      <name val="Times New Roman"/>
      <family val="1"/>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2"/>
      <color rgb="FF2D2D2D"/>
      <name val="Times New Roman"/>
      <family val="1"/>
    </font>
    <font>
      <sz val="12"/>
      <color theme="1"/>
      <name val="Calibri"/>
      <family val="2"/>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color indexed="63"/>
      </top>
      <bottom style="thin"/>
    </border>
    <border>
      <left style="thin"/>
      <right/>
      <top>
        <color indexed="63"/>
      </top>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border>
    <border>
      <left/>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0" fillId="32" borderId="0" applyNumberFormat="0" applyBorder="0" applyAlignment="0" applyProtection="0"/>
  </cellStyleXfs>
  <cellXfs count="160">
    <xf numFmtId="0" fontId="0" fillId="0" borderId="0" xfId="0" applyFont="1" applyAlignment="1">
      <alignment/>
    </xf>
    <xf numFmtId="0" fontId="0" fillId="0" borderId="10" xfId="0" applyBorder="1" applyAlignment="1">
      <alignment wrapText="1"/>
    </xf>
    <xf numFmtId="0" fontId="0" fillId="0" borderId="10" xfId="0" applyBorder="1" applyAlignment="1">
      <alignment vertical="top" wrapText="1"/>
    </xf>
    <xf numFmtId="174" fontId="0" fillId="0" borderId="10" xfId="0" applyNumberFormat="1" applyBorder="1" applyAlignment="1">
      <alignment wrapText="1"/>
    </xf>
    <xf numFmtId="0" fontId="0" fillId="0" borderId="10" xfId="0" applyFill="1" applyBorder="1" applyAlignment="1">
      <alignment vertical="top" wrapText="1"/>
    </xf>
    <xf numFmtId="0" fontId="41" fillId="0" borderId="10" xfId="0" applyFont="1" applyFill="1" applyBorder="1" applyAlignment="1">
      <alignment vertical="top" wrapText="1"/>
    </xf>
    <xf numFmtId="0" fontId="42" fillId="0" borderId="10" xfId="0" applyFont="1" applyFill="1" applyBorder="1" applyAlignment="1">
      <alignment vertical="top" wrapText="1"/>
    </xf>
    <xf numFmtId="0" fontId="42" fillId="0" borderId="10" xfId="0" applyFont="1" applyFill="1" applyBorder="1" applyAlignment="1">
      <alignment wrapText="1"/>
    </xf>
    <xf numFmtId="0" fontId="0" fillId="0" borderId="10" xfId="0" applyFill="1" applyBorder="1" applyAlignment="1">
      <alignment wrapText="1"/>
    </xf>
    <xf numFmtId="0" fontId="0" fillId="0" borderId="10" xfId="0" applyNumberFormat="1" applyFill="1" applyBorder="1" applyAlignment="1">
      <alignment vertical="top" wrapText="1"/>
    </xf>
    <xf numFmtId="0" fontId="2" fillId="0" borderId="10" xfId="0" applyNumberFormat="1" applyFont="1" applyFill="1" applyBorder="1" applyAlignment="1" applyProtection="1">
      <alignment vertical="top" wrapText="1"/>
      <protection/>
    </xf>
    <xf numFmtId="0" fontId="41" fillId="0" borderId="10" xfId="0" applyNumberFormat="1" applyFont="1" applyFill="1" applyBorder="1" applyAlignment="1">
      <alignment vertical="top" wrapText="1"/>
    </xf>
    <xf numFmtId="0" fontId="41" fillId="0" borderId="11" xfId="0" applyNumberFormat="1" applyFont="1" applyFill="1" applyBorder="1" applyAlignment="1">
      <alignment vertical="top" wrapText="1"/>
    </xf>
    <xf numFmtId="174" fontId="41" fillId="0" borderId="10" xfId="0" applyNumberFormat="1" applyFont="1" applyFill="1" applyBorder="1" applyAlignment="1">
      <alignment vertical="top" wrapText="1"/>
    </xf>
    <xf numFmtId="0" fontId="32" fillId="0" borderId="10" xfId="0" applyFont="1" applyFill="1" applyBorder="1" applyAlignment="1">
      <alignment wrapText="1"/>
    </xf>
    <xf numFmtId="0" fontId="41" fillId="0" borderId="10" xfId="0" applyFont="1" applyFill="1" applyBorder="1" applyAlignment="1">
      <alignment horizontal="left" vertical="top" wrapText="1"/>
    </xf>
    <xf numFmtId="0" fontId="41" fillId="0" borderId="10" xfId="0" applyNumberFormat="1" applyFont="1" applyFill="1" applyBorder="1" applyAlignment="1">
      <alignment horizontal="left" vertical="top" wrapText="1"/>
    </xf>
    <xf numFmtId="0" fontId="2" fillId="0" borderId="10" xfId="0" applyNumberFormat="1" applyFont="1" applyFill="1" applyBorder="1" applyAlignment="1">
      <alignment vertical="top" wrapText="1"/>
    </xf>
    <xf numFmtId="0" fontId="41" fillId="0" borderId="12" xfId="0" applyNumberFormat="1" applyFont="1" applyFill="1" applyBorder="1" applyAlignment="1">
      <alignment vertical="top" wrapText="1"/>
    </xf>
    <xf numFmtId="0" fontId="32" fillId="0" borderId="10" xfId="0" applyNumberFormat="1" applyFont="1" applyFill="1" applyBorder="1" applyAlignment="1">
      <alignment vertical="top" wrapText="1"/>
    </xf>
    <xf numFmtId="0" fontId="43" fillId="0" borderId="10" xfId="0" applyNumberFormat="1" applyFont="1" applyFill="1" applyBorder="1" applyAlignment="1">
      <alignment vertical="center" wrapText="1"/>
    </xf>
    <xf numFmtId="0" fontId="42" fillId="0" borderId="0" xfId="0" applyNumberFormat="1" applyFont="1" applyFill="1" applyAlignment="1">
      <alignment wrapText="1"/>
    </xf>
    <xf numFmtId="0" fontId="42" fillId="0" borderId="13" xfId="0" applyFont="1" applyFill="1" applyBorder="1" applyAlignment="1">
      <alignment horizontal="right" vertical="top" wrapText="1"/>
    </xf>
    <xf numFmtId="0" fontId="41" fillId="0" borderId="13" xfId="0" applyNumberFormat="1" applyFont="1" applyFill="1" applyBorder="1" applyAlignment="1">
      <alignment vertical="top" wrapText="1"/>
    </xf>
    <xf numFmtId="0" fontId="0" fillId="0" borderId="14" xfId="0" applyNumberFormat="1" applyFill="1" applyBorder="1" applyAlignment="1">
      <alignment vertical="top" wrapText="1"/>
    </xf>
    <xf numFmtId="0" fontId="0" fillId="0" borderId="15" xfId="0" applyFill="1" applyBorder="1" applyAlignment="1">
      <alignment vertical="top" wrapText="1"/>
    </xf>
    <xf numFmtId="0" fontId="41" fillId="0" borderId="14" xfId="0" applyNumberFormat="1" applyFont="1" applyFill="1" applyBorder="1" applyAlignment="1">
      <alignment vertical="top" wrapText="1"/>
    </xf>
    <xf numFmtId="0" fontId="41" fillId="0" borderId="16" xfId="0" applyNumberFormat="1" applyFont="1" applyFill="1" applyBorder="1" applyAlignment="1">
      <alignment vertical="top" wrapText="1"/>
    </xf>
    <xf numFmtId="0" fontId="42" fillId="0" borderId="13" xfId="0" applyFont="1" applyFill="1" applyBorder="1" applyAlignment="1">
      <alignment vertical="top" wrapText="1"/>
    </xf>
    <xf numFmtId="0" fontId="42" fillId="0" borderId="10" xfId="0" applyFont="1" applyBorder="1" applyAlignment="1">
      <alignment wrapText="1"/>
    </xf>
    <xf numFmtId="0" fontId="42" fillId="0" borderId="10" xfId="0" applyFont="1" applyBorder="1" applyAlignment="1">
      <alignment vertical="top" wrapText="1"/>
    </xf>
    <xf numFmtId="174" fontId="42" fillId="0" borderId="10" xfId="0" applyNumberFormat="1" applyFont="1" applyBorder="1" applyAlignment="1">
      <alignment/>
    </xf>
    <xf numFmtId="174" fontId="42" fillId="0" borderId="10" xfId="0" applyNumberFormat="1" applyFont="1" applyFill="1" applyBorder="1" applyAlignment="1">
      <alignment/>
    </xf>
    <xf numFmtId="0" fontId="42" fillId="0" borderId="10" xfId="0" applyFont="1" applyBorder="1" applyAlignment="1">
      <alignment/>
    </xf>
    <xf numFmtId="2" fontId="42" fillId="0" borderId="10" xfId="0" applyNumberFormat="1" applyFont="1" applyFill="1" applyBorder="1" applyAlignment="1">
      <alignment/>
    </xf>
    <xf numFmtId="2" fontId="42" fillId="0" borderId="10" xfId="0" applyNumberFormat="1" applyFont="1" applyBorder="1" applyAlignment="1">
      <alignment/>
    </xf>
    <xf numFmtId="174" fontId="42" fillId="0" borderId="0" xfId="0" applyNumberFormat="1" applyFont="1" applyAlignment="1">
      <alignment/>
    </xf>
    <xf numFmtId="174" fontId="42" fillId="0" borderId="10" xfId="0" applyNumberFormat="1" applyFont="1" applyBorder="1" applyAlignment="1">
      <alignment wrapText="1"/>
    </xf>
    <xf numFmtId="0" fontId="42" fillId="0" borderId="0" xfId="0" applyFont="1" applyFill="1" applyAlignment="1">
      <alignment/>
    </xf>
    <xf numFmtId="0" fontId="42" fillId="0" borderId="10" xfId="0" applyFont="1" applyFill="1" applyBorder="1" applyAlignment="1">
      <alignment horizontal="center" vertical="top" wrapText="1"/>
    </xf>
    <xf numFmtId="0" fontId="44" fillId="0" borderId="10" xfId="0" applyFont="1" applyFill="1" applyBorder="1" applyAlignment="1">
      <alignment horizontal="center" vertical="top" wrapText="1"/>
    </xf>
    <xf numFmtId="174" fontId="42" fillId="0" borderId="10" xfId="0" applyNumberFormat="1" applyFont="1" applyFill="1" applyBorder="1" applyAlignment="1">
      <alignment horizontal="center" vertical="top" wrapText="1"/>
    </xf>
    <xf numFmtId="0" fontId="42" fillId="0" borderId="10" xfId="0" applyFont="1" applyFill="1" applyBorder="1" applyAlignment="1">
      <alignment horizontal="center" vertical="center" wrapText="1"/>
    </xf>
    <xf numFmtId="0" fontId="42" fillId="0" borderId="0" xfId="0" applyFont="1" applyFill="1" applyAlignment="1">
      <alignment horizontal="center" vertical="center"/>
    </xf>
    <xf numFmtId="2" fontId="42" fillId="0" borderId="10" xfId="0" applyNumberFormat="1" applyFont="1" applyFill="1" applyBorder="1" applyAlignment="1">
      <alignment horizontal="center" vertical="top" wrapText="1"/>
    </xf>
    <xf numFmtId="174" fontId="42" fillId="0" borderId="0" xfId="0" applyNumberFormat="1" applyFont="1" applyFill="1" applyAlignment="1">
      <alignment/>
    </xf>
    <xf numFmtId="0" fontId="42" fillId="0" borderId="10" xfId="0" applyFont="1" applyFill="1" applyBorder="1" applyAlignment="1">
      <alignment horizontal="left" vertical="top" wrapText="1"/>
    </xf>
    <xf numFmtId="174" fontId="42" fillId="0" borderId="10" xfId="0" applyNumberFormat="1" applyFont="1" applyFill="1" applyBorder="1" applyAlignment="1">
      <alignment horizontal="left" vertical="top" wrapText="1"/>
    </xf>
    <xf numFmtId="2" fontId="42" fillId="0" borderId="10" xfId="0" applyNumberFormat="1" applyFont="1" applyFill="1" applyBorder="1" applyAlignment="1">
      <alignment horizontal="left" vertical="top" wrapText="1"/>
    </xf>
    <xf numFmtId="0" fontId="42" fillId="0" borderId="0" xfId="0" applyFont="1" applyFill="1" applyAlignment="1">
      <alignment horizontal="left" vertical="top"/>
    </xf>
    <xf numFmtId="0" fontId="42" fillId="0" borderId="10" xfId="0" applyFont="1" applyFill="1" applyBorder="1" applyAlignment="1">
      <alignment horizontal="right" vertical="top" wrapText="1"/>
    </xf>
    <xf numFmtId="0" fontId="42" fillId="0" borderId="11" xfId="0" applyFont="1" applyFill="1" applyBorder="1" applyAlignment="1">
      <alignment vertical="top" wrapText="1"/>
    </xf>
    <xf numFmtId="0" fontId="4" fillId="0" borderId="10" xfId="0" applyFont="1" applyFill="1" applyBorder="1" applyAlignment="1">
      <alignment horizontal="center" vertical="top" wrapText="1"/>
    </xf>
    <xf numFmtId="2" fontId="4" fillId="0" borderId="10" xfId="0" applyNumberFormat="1" applyFont="1" applyFill="1" applyBorder="1" applyAlignment="1">
      <alignment horizontal="center" vertical="top" wrapText="1"/>
    </xf>
    <xf numFmtId="175" fontId="42" fillId="0" borderId="10" xfId="0" applyNumberFormat="1" applyFont="1" applyFill="1" applyBorder="1" applyAlignment="1">
      <alignment horizontal="left" vertical="top" wrapText="1"/>
    </xf>
    <xf numFmtId="0" fontId="42" fillId="0" borderId="14" xfId="0" applyFont="1" applyFill="1" applyBorder="1" applyAlignment="1">
      <alignment horizontal="left" vertical="top" wrapText="1"/>
    </xf>
    <xf numFmtId="0" fontId="44" fillId="0" borderId="0" xfId="0" applyFont="1" applyFill="1" applyAlignment="1">
      <alignment/>
    </xf>
    <xf numFmtId="0" fontId="44" fillId="0" borderId="10" xfId="0" applyFont="1" applyFill="1" applyBorder="1" applyAlignment="1">
      <alignment vertical="top" wrapText="1"/>
    </xf>
    <xf numFmtId="0" fontId="42" fillId="0" borderId="10" xfId="0" applyNumberFormat="1" applyFont="1" applyFill="1" applyBorder="1" applyAlignment="1">
      <alignment vertical="top" wrapText="1"/>
    </xf>
    <xf numFmtId="0" fontId="42" fillId="0" borderId="11" xfId="0" applyNumberFormat="1" applyFont="1" applyFill="1" applyBorder="1" applyAlignment="1">
      <alignment vertical="top" wrapText="1"/>
    </xf>
    <xf numFmtId="0" fontId="44" fillId="0" borderId="13" xfId="0" applyFont="1" applyFill="1" applyBorder="1" applyAlignment="1">
      <alignment vertical="top" wrapText="1"/>
    </xf>
    <xf numFmtId="0" fontId="44" fillId="0" borderId="15" xfId="0" applyFont="1" applyFill="1" applyBorder="1" applyAlignment="1">
      <alignment vertical="top" wrapText="1"/>
    </xf>
    <xf numFmtId="0" fontId="44" fillId="0" borderId="10" xfId="0" applyFont="1" applyFill="1" applyBorder="1" applyAlignment="1">
      <alignment wrapText="1"/>
    </xf>
    <xf numFmtId="0" fontId="44" fillId="0" borderId="0" xfId="0" applyFont="1" applyFill="1" applyBorder="1" applyAlignment="1">
      <alignment/>
    </xf>
    <xf numFmtId="0" fontId="42" fillId="0" borderId="14" xfId="0" applyFont="1" applyFill="1" applyBorder="1" applyAlignment="1">
      <alignment wrapText="1"/>
    </xf>
    <xf numFmtId="0" fontId="44" fillId="0" borderId="14" xfId="0" applyFont="1" applyFill="1" applyBorder="1" applyAlignment="1">
      <alignment wrapText="1"/>
    </xf>
    <xf numFmtId="0" fontId="42" fillId="0" borderId="10" xfId="0" applyNumberFormat="1" applyFont="1" applyFill="1" applyBorder="1" applyAlignment="1">
      <alignment wrapText="1"/>
    </xf>
    <xf numFmtId="0" fontId="42" fillId="0" borderId="0" xfId="0" applyNumberFormat="1" applyFont="1" applyFill="1" applyBorder="1" applyAlignment="1">
      <alignment wrapText="1"/>
    </xf>
    <xf numFmtId="0" fontId="42" fillId="0" borderId="0" xfId="0" applyNumberFormat="1" applyFont="1" applyFill="1" applyAlignment="1">
      <alignment horizontal="right" vertical="top" wrapText="1"/>
    </xf>
    <xf numFmtId="0" fontId="44" fillId="0" borderId="0" xfId="0" applyFont="1" applyFill="1" applyAlignment="1">
      <alignment horizontal="right" vertical="top"/>
    </xf>
    <xf numFmtId="0" fontId="42" fillId="0" borderId="0" xfId="0" applyFont="1" applyFill="1" applyAlignment="1">
      <alignment horizontal="right" vertical="top" wrapText="1"/>
    </xf>
    <xf numFmtId="0" fontId="0" fillId="0" borderId="0" xfId="0" applyAlignment="1">
      <alignment horizontal="right" vertical="top"/>
    </xf>
    <xf numFmtId="0" fontId="41" fillId="0" borderId="13" xfId="0" applyNumberFormat="1" applyFont="1" applyFill="1" applyBorder="1" applyAlignment="1">
      <alignment vertical="top" wrapText="1"/>
    </xf>
    <xf numFmtId="0" fontId="0" fillId="0" borderId="14" xfId="0" applyNumberFormat="1" applyFill="1" applyBorder="1" applyAlignment="1">
      <alignment vertical="top" wrapText="1"/>
    </xf>
    <xf numFmtId="0" fontId="0" fillId="0" borderId="15" xfId="0" applyFill="1" applyBorder="1" applyAlignment="1">
      <alignment vertical="top" wrapText="1"/>
    </xf>
    <xf numFmtId="0" fontId="0" fillId="0" borderId="14" xfId="0" applyFill="1" applyBorder="1" applyAlignment="1">
      <alignment vertical="top" wrapText="1"/>
    </xf>
    <xf numFmtId="0" fontId="0" fillId="0" borderId="15" xfId="0" applyNumberFormat="1" applyFill="1" applyBorder="1" applyAlignment="1">
      <alignment vertical="top" wrapText="1"/>
    </xf>
    <xf numFmtId="0" fontId="41" fillId="0" borderId="15" xfId="0" applyNumberFormat="1" applyFont="1" applyFill="1" applyBorder="1" applyAlignment="1">
      <alignment vertical="top" wrapText="1"/>
    </xf>
    <xf numFmtId="0" fontId="41" fillId="0" borderId="14" xfId="0" applyNumberFormat="1" applyFont="1" applyFill="1" applyBorder="1" applyAlignment="1">
      <alignment vertical="top" wrapText="1"/>
    </xf>
    <xf numFmtId="0" fontId="42" fillId="0" borderId="13" xfId="0" applyNumberFormat="1" applyFont="1" applyFill="1" applyBorder="1" applyAlignment="1">
      <alignment vertical="top" wrapText="1"/>
    </xf>
    <xf numFmtId="0" fontId="42" fillId="0" borderId="17" xfId="0" applyNumberFormat="1" applyFont="1" applyFill="1" applyBorder="1" applyAlignment="1">
      <alignment vertical="top" wrapText="1"/>
    </xf>
    <xf numFmtId="0" fontId="42" fillId="0" borderId="16" xfId="0" applyNumberFormat="1" applyFont="1" applyFill="1" applyBorder="1" applyAlignment="1">
      <alignment vertical="top" wrapText="1"/>
    </xf>
    <xf numFmtId="0" fontId="44" fillId="0" borderId="18" xfId="0" applyNumberFormat="1" applyFont="1" applyFill="1" applyBorder="1" applyAlignment="1">
      <alignment vertical="top" wrapText="1"/>
    </xf>
    <xf numFmtId="0" fontId="44" fillId="0" borderId="19" xfId="0" applyNumberFormat="1" applyFont="1" applyFill="1" applyBorder="1" applyAlignment="1">
      <alignment vertical="top" wrapText="1"/>
    </xf>
    <xf numFmtId="0" fontId="41" fillId="0" borderId="20" xfId="0" applyNumberFormat="1" applyFont="1" applyFill="1" applyBorder="1" applyAlignment="1">
      <alignment vertical="top" wrapText="1"/>
    </xf>
    <xf numFmtId="0" fontId="0" fillId="0" borderId="21" xfId="0" applyFill="1" applyBorder="1" applyAlignment="1">
      <alignment vertical="top" wrapText="1"/>
    </xf>
    <xf numFmtId="0" fontId="0" fillId="0" borderId="11" xfId="0" applyFill="1" applyBorder="1" applyAlignment="1">
      <alignment vertical="top" wrapText="1"/>
    </xf>
    <xf numFmtId="0" fontId="42" fillId="0" borderId="22" xfId="0" applyNumberFormat="1" applyFont="1" applyFill="1" applyBorder="1" applyAlignment="1">
      <alignment vertical="top" wrapText="1"/>
    </xf>
    <xf numFmtId="0" fontId="0" fillId="0" borderId="22" xfId="0" applyNumberFormat="1" applyFill="1" applyBorder="1" applyAlignment="1">
      <alignment vertical="top" wrapText="1"/>
    </xf>
    <xf numFmtId="0" fontId="41" fillId="0" borderId="16" xfId="0" applyNumberFormat="1" applyFont="1" applyFill="1" applyBorder="1" applyAlignment="1">
      <alignment vertical="top" wrapText="1"/>
    </xf>
    <xf numFmtId="0" fontId="0" fillId="0" borderId="18" xfId="0" applyNumberFormat="1" applyFill="1" applyBorder="1" applyAlignment="1">
      <alignment vertical="top" wrapText="1"/>
    </xf>
    <xf numFmtId="0" fontId="0" fillId="0" borderId="19" xfId="0" applyNumberFormat="1" applyFill="1" applyBorder="1" applyAlignment="1">
      <alignment vertical="top" wrapText="1"/>
    </xf>
    <xf numFmtId="0" fontId="42" fillId="0" borderId="16" xfId="0" applyNumberFormat="1" applyFont="1" applyFill="1" applyBorder="1" applyAlignment="1">
      <alignment wrapText="1"/>
    </xf>
    <xf numFmtId="0" fontId="42" fillId="0" borderId="18" xfId="0" applyNumberFormat="1" applyFont="1" applyFill="1" applyBorder="1" applyAlignment="1">
      <alignment wrapText="1"/>
    </xf>
    <xf numFmtId="0" fontId="42" fillId="0" borderId="19" xfId="0" applyNumberFormat="1" applyFont="1" applyFill="1" applyBorder="1" applyAlignment="1">
      <alignment wrapText="1"/>
    </xf>
    <xf numFmtId="0" fontId="41" fillId="0" borderId="18" xfId="0" applyNumberFormat="1" applyFont="1" applyFill="1" applyBorder="1" applyAlignment="1">
      <alignment vertical="top" wrapText="1"/>
    </xf>
    <xf numFmtId="0" fontId="41" fillId="0" borderId="19" xfId="0" applyNumberFormat="1" applyFont="1" applyFill="1" applyBorder="1" applyAlignment="1">
      <alignment vertical="top" wrapText="1"/>
    </xf>
    <xf numFmtId="0" fontId="0" fillId="0" borderId="16"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6"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13" xfId="0" applyBorder="1" applyAlignment="1">
      <alignment vertical="top" wrapText="1"/>
    </xf>
    <xf numFmtId="0" fontId="0" fillId="0" borderId="14" xfId="0" applyBorder="1" applyAlignment="1">
      <alignment wrapText="1"/>
    </xf>
    <xf numFmtId="0" fontId="0" fillId="0" borderId="13" xfId="0" applyBorder="1" applyAlignment="1">
      <alignment wrapText="1"/>
    </xf>
    <xf numFmtId="0" fontId="3" fillId="0" borderId="22" xfId="0" applyFont="1" applyFill="1" applyBorder="1" applyAlignment="1">
      <alignment horizontal="right" vertical="top" wrapText="1"/>
    </xf>
    <xf numFmtId="0" fontId="41" fillId="0" borderId="22" xfId="0" applyFont="1" applyBorder="1" applyAlignment="1">
      <alignment horizontal="right" vertical="top" wrapText="1"/>
    </xf>
    <xf numFmtId="0" fontId="42" fillId="0" borderId="16" xfId="0" applyFont="1" applyFill="1" applyBorder="1" applyAlignment="1">
      <alignment horizontal="center" vertical="center" wrapText="1"/>
    </xf>
    <xf numFmtId="0" fontId="42" fillId="0" borderId="19" xfId="0" applyFont="1" applyFill="1" applyBorder="1" applyAlignment="1">
      <alignment wrapText="1"/>
    </xf>
    <xf numFmtId="0" fontId="42" fillId="0" borderId="13" xfId="0" applyFont="1" applyFill="1" applyBorder="1" applyAlignment="1">
      <alignment vertical="top" wrapText="1"/>
    </xf>
    <xf numFmtId="0" fontId="42" fillId="0" borderId="14" xfId="0" applyFont="1" applyFill="1" applyBorder="1" applyAlignment="1">
      <alignment wrapText="1"/>
    </xf>
    <xf numFmtId="0" fontId="42" fillId="0" borderId="15" xfId="0" applyFont="1" applyFill="1" applyBorder="1" applyAlignment="1">
      <alignment vertical="top" wrapText="1"/>
    </xf>
    <xf numFmtId="0" fontId="44" fillId="0" borderId="15" xfId="0" applyFont="1" applyFill="1" applyBorder="1" applyAlignment="1">
      <alignment vertical="top" wrapText="1"/>
    </xf>
    <xf numFmtId="0" fontId="42" fillId="0" borderId="10" xfId="0" applyFont="1" applyFill="1" applyBorder="1" applyAlignment="1">
      <alignment horizontal="center" vertical="center" wrapText="1"/>
    </xf>
    <xf numFmtId="0" fontId="42" fillId="0" borderId="10" xfId="0" applyFont="1" applyFill="1" applyBorder="1" applyAlignment="1">
      <alignment wrapText="1"/>
    </xf>
    <xf numFmtId="0" fontId="42" fillId="0" borderId="12" xfId="0" applyFont="1" applyFill="1" applyBorder="1" applyAlignment="1">
      <alignment horizontal="center" vertical="center" wrapText="1"/>
    </xf>
    <xf numFmtId="0" fontId="42" fillId="0" borderId="11" xfId="0" applyFont="1" applyFill="1" applyBorder="1" applyAlignment="1">
      <alignment wrapText="1"/>
    </xf>
    <xf numFmtId="0" fontId="42" fillId="0" borderId="16" xfId="0" applyFont="1" applyFill="1" applyBorder="1" applyAlignment="1">
      <alignment vertical="top" wrapText="1"/>
    </xf>
    <xf numFmtId="0" fontId="42" fillId="0" borderId="18" xfId="0" applyFont="1" applyFill="1" applyBorder="1" applyAlignment="1">
      <alignment vertical="top" wrapText="1"/>
    </xf>
    <xf numFmtId="0" fontId="42" fillId="0" borderId="19" xfId="0" applyFont="1" applyFill="1" applyBorder="1" applyAlignment="1">
      <alignment vertical="top" wrapText="1"/>
    </xf>
    <xf numFmtId="0" fontId="42" fillId="0" borderId="13" xfId="0" applyFont="1" applyFill="1" applyBorder="1" applyAlignment="1">
      <alignment wrapText="1"/>
    </xf>
    <xf numFmtId="0" fontId="42" fillId="0" borderId="16" xfId="0" applyFont="1" applyFill="1" applyBorder="1" applyAlignment="1">
      <alignment wrapText="1"/>
    </xf>
    <xf numFmtId="0" fontId="42" fillId="0" borderId="18" xfId="0" applyFont="1" applyFill="1" applyBorder="1" applyAlignment="1">
      <alignment wrapText="1"/>
    </xf>
    <xf numFmtId="0" fontId="42" fillId="0" borderId="16" xfId="0" applyFont="1" applyFill="1" applyBorder="1" applyAlignment="1">
      <alignment horizontal="left" vertical="top" wrapText="1"/>
    </xf>
    <xf numFmtId="0" fontId="42" fillId="0" borderId="18" xfId="0" applyFont="1" applyFill="1" applyBorder="1" applyAlignment="1">
      <alignment horizontal="left" vertical="top" wrapText="1"/>
    </xf>
    <xf numFmtId="0" fontId="42" fillId="0" borderId="19" xfId="0" applyFont="1" applyFill="1" applyBorder="1" applyAlignment="1">
      <alignment horizontal="left" vertical="top" wrapText="1"/>
    </xf>
    <xf numFmtId="0" fontId="42" fillId="0" borderId="22" xfId="0" applyFont="1" applyFill="1" applyBorder="1" applyAlignment="1">
      <alignment horizontal="left" vertical="top" wrapText="1"/>
    </xf>
    <xf numFmtId="0" fontId="42" fillId="0" borderId="13" xfId="0" applyFont="1" applyFill="1" applyBorder="1" applyAlignment="1">
      <alignment horizontal="left" vertical="top" wrapText="1"/>
    </xf>
    <xf numFmtId="0" fontId="42" fillId="0" borderId="14" xfId="0" applyFont="1" applyFill="1" applyBorder="1" applyAlignment="1">
      <alignment horizontal="left" vertical="top" wrapText="1"/>
    </xf>
    <xf numFmtId="0" fontId="42" fillId="0" borderId="10" xfId="0" applyFont="1" applyFill="1" applyBorder="1" applyAlignment="1">
      <alignment horizontal="left" vertical="top" wrapText="1"/>
    </xf>
    <xf numFmtId="0" fontId="42" fillId="0" borderId="13" xfId="0" applyFont="1" applyFill="1" applyBorder="1" applyAlignment="1">
      <alignment horizontal="center" vertical="top" wrapText="1"/>
    </xf>
    <xf numFmtId="0" fontId="44" fillId="0" borderId="15" xfId="0" applyFont="1" applyFill="1" applyBorder="1" applyAlignment="1">
      <alignment horizontal="center" vertical="top" wrapText="1"/>
    </xf>
    <xf numFmtId="0" fontId="44" fillId="0" borderId="14" xfId="0" applyFont="1" applyFill="1" applyBorder="1" applyAlignment="1">
      <alignment horizontal="center" vertical="top" wrapText="1"/>
    </xf>
    <xf numFmtId="0" fontId="42" fillId="0" borderId="14" xfId="0" applyFont="1" applyFill="1" applyBorder="1" applyAlignment="1">
      <alignment horizontal="center" vertical="top" wrapText="1"/>
    </xf>
    <xf numFmtId="0" fontId="42" fillId="0" borderId="16" xfId="0" applyFont="1" applyFill="1" applyBorder="1" applyAlignment="1">
      <alignment horizontal="center" vertical="top" wrapText="1"/>
    </xf>
    <xf numFmtId="0" fontId="42" fillId="0" borderId="18" xfId="0" applyFont="1" applyFill="1" applyBorder="1" applyAlignment="1">
      <alignment horizontal="center" vertical="top" wrapText="1"/>
    </xf>
    <xf numFmtId="0" fontId="42" fillId="0" borderId="19" xfId="0" applyFont="1" applyFill="1" applyBorder="1" applyAlignment="1">
      <alignment horizontal="center" vertical="top" wrapText="1"/>
    </xf>
    <xf numFmtId="0" fontId="42" fillId="0" borderId="13" xfId="0" applyFont="1" applyFill="1" applyBorder="1" applyAlignment="1">
      <alignment horizontal="center" vertical="center" textRotation="89" wrapText="1"/>
    </xf>
    <xf numFmtId="0" fontId="44" fillId="0" borderId="15" xfId="0" applyFont="1" applyFill="1" applyBorder="1" applyAlignment="1">
      <alignment horizontal="center" vertical="center" textRotation="89" wrapText="1"/>
    </xf>
    <xf numFmtId="0" fontId="44" fillId="0" borderId="14" xfId="0" applyFont="1" applyFill="1" applyBorder="1" applyAlignment="1">
      <alignment horizontal="center" vertical="center" textRotation="89" wrapText="1"/>
    </xf>
    <xf numFmtId="0" fontId="44" fillId="0" borderId="14" xfId="0" applyFont="1" applyFill="1" applyBorder="1" applyAlignment="1">
      <alignment vertical="top" wrapText="1"/>
    </xf>
    <xf numFmtId="0" fontId="42" fillId="0" borderId="13" xfId="0" applyFont="1" applyFill="1" applyBorder="1" applyAlignment="1">
      <alignment horizontal="center" vertical="center" textRotation="90" wrapText="1"/>
    </xf>
    <xf numFmtId="0" fontId="44" fillId="0" borderId="15" xfId="0" applyFont="1" applyFill="1" applyBorder="1" applyAlignment="1">
      <alignment horizontal="center" vertical="center" textRotation="90" wrapText="1"/>
    </xf>
    <xf numFmtId="0" fontId="44" fillId="0" borderId="14" xfId="0" applyFont="1" applyFill="1" applyBorder="1" applyAlignment="1">
      <alignment horizontal="center" vertical="center" textRotation="90" wrapText="1"/>
    </xf>
    <xf numFmtId="0" fontId="42" fillId="0" borderId="15" xfId="0" applyFont="1" applyFill="1" applyBorder="1" applyAlignment="1">
      <alignment horizontal="center" vertical="center" textRotation="90" wrapText="1"/>
    </xf>
    <xf numFmtId="0" fontId="42" fillId="0" borderId="14" xfId="0" applyFont="1" applyFill="1" applyBorder="1" applyAlignment="1">
      <alignment horizontal="center" vertical="center" textRotation="90" wrapText="1"/>
    </xf>
    <xf numFmtId="0" fontId="45" fillId="0" borderId="13" xfId="0" applyFont="1" applyFill="1" applyBorder="1" applyAlignment="1">
      <alignment horizontal="center" vertical="top" wrapText="1"/>
    </xf>
    <xf numFmtId="0" fontId="42" fillId="0" borderId="22" xfId="0" applyFont="1" applyBorder="1" applyAlignment="1">
      <alignment horizontal="right" vertical="top" wrapText="1"/>
    </xf>
    <xf numFmtId="0" fontId="42" fillId="0" borderId="16" xfId="0" applyFont="1" applyBorder="1" applyAlignment="1">
      <alignment wrapText="1"/>
    </xf>
    <xf numFmtId="0" fontId="42" fillId="0" borderId="18" xfId="0" applyFont="1" applyBorder="1" applyAlignment="1">
      <alignment wrapText="1"/>
    </xf>
    <xf numFmtId="0" fontId="42" fillId="0" borderId="19" xfId="0" applyFont="1" applyBorder="1" applyAlignment="1">
      <alignment wrapText="1"/>
    </xf>
    <xf numFmtId="0" fontId="42" fillId="0" borderId="13" xfId="0" applyFont="1" applyBorder="1" applyAlignment="1">
      <alignment horizontal="center" vertical="top" wrapText="1"/>
    </xf>
    <xf numFmtId="0" fontId="42" fillId="0" borderId="15" xfId="0" applyFont="1" applyBorder="1" applyAlignment="1">
      <alignment horizontal="center" vertical="top" wrapText="1"/>
    </xf>
    <xf numFmtId="0" fontId="42" fillId="0" borderId="14" xfId="0" applyFont="1" applyBorder="1" applyAlignment="1">
      <alignment horizontal="center" vertical="top" wrapText="1"/>
    </xf>
    <xf numFmtId="0" fontId="42" fillId="0" borderId="13" xfId="0" applyFont="1" applyBorder="1" applyAlignment="1">
      <alignment vertical="top" wrapText="1"/>
    </xf>
    <xf numFmtId="0" fontId="42" fillId="0" borderId="15" xfId="0" applyFont="1" applyBorder="1" applyAlignment="1">
      <alignment vertical="top" wrapText="1"/>
    </xf>
    <xf numFmtId="0" fontId="42" fillId="0" borderId="14" xfId="0" applyFont="1" applyBorder="1" applyAlignment="1">
      <alignment vertical="top" wrapText="1"/>
    </xf>
    <xf numFmtId="0" fontId="42" fillId="0" borderId="13" xfId="0" applyFont="1" applyBorder="1" applyAlignment="1">
      <alignment wrapText="1"/>
    </xf>
    <xf numFmtId="0" fontId="42" fillId="0" borderId="14"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103"/>
  <sheetViews>
    <sheetView tabSelected="1" zoomScalePageLayoutView="0" workbookViewId="0" topLeftCell="A1">
      <selection activeCell="K2" sqref="K2"/>
    </sheetView>
  </sheetViews>
  <sheetFormatPr defaultColWidth="9.140625" defaultRowHeight="15"/>
  <cols>
    <col min="1" max="1" width="35.28125" style="21" customWidth="1"/>
    <col min="2" max="3" width="8.421875" style="21" customWidth="1"/>
    <col min="4" max="4" width="10.57421875" style="21" customWidth="1"/>
    <col min="5" max="5" width="10.7109375" style="21" customWidth="1"/>
    <col min="6" max="6" width="9.8515625" style="21" customWidth="1"/>
    <col min="7" max="7" width="8.140625" style="21" customWidth="1"/>
    <col min="8" max="8" width="8.57421875" style="21" customWidth="1"/>
    <col min="9" max="9" width="12.00390625" style="21" bestFit="1" customWidth="1"/>
    <col min="10" max="10" width="13.7109375" style="21" customWidth="1"/>
    <col min="11" max="11" width="48.7109375" style="21" customWidth="1"/>
    <col min="12" max="16384" width="9.140625" style="21" customWidth="1"/>
  </cols>
  <sheetData>
    <row r="1" ht="78.75">
      <c r="K1" s="68" t="s">
        <v>148</v>
      </c>
    </row>
    <row r="2" ht="94.5">
      <c r="K2" s="68" t="s">
        <v>143</v>
      </c>
    </row>
    <row r="3" spans="1:11" ht="62.25" customHeight="1">
      <c r="A3" s="87" t="s">
        <v>69</v>
      </c>
      <c r="B3" s="88"/>
      <c r="C3" s="88"/>
      <c r="D3" s="88"/>
      <c r="E3" s="88"/>
      <c r="F3" s="88"/>
      <c r="G3" s="88"/>
      <c r="H3" s="88"/>
      <c r="I3" s="88"/>
      <c r="J3" s="88"/>
      <c r="K3" s="88"/>
    </row>
    <row r="4" spans="1:11" ht="15.75">
      <c r="A4" s="92" t="s">
        <v>0</v>
      </c>
      <c r="B4" s="93"/>
      <c r="C4" s="93"/>
      <c r="D4" s="93"/>
      <c r="E4" s="93"/>
      <c r="F4" s="93"/>
      <c r="G4" s="93"/>
      <c r="H4" s="93"/>
      <c r="I4" s="93"/>
      <c r="J4" s="93"/>
      <c r="K4" s="94"/>
    </row>
    <row r="5" spans="1:11" ht="35.25" customHeight="1">
      <c r="A5" s="72" t="s">
        <v>1</v>
      </c>
      <c r="B5" s="79"/>
      <c r="C5" s="72" t="s">
        <v>49</v>
      </c>
      <c r="D5" s="72" t="s">
        <v>125</v>
      </c>
      <c r="E5" s="89" t="s">
        <v>65</v>
      </c>
      <c r="F5" s="95"/>
      <c r="G5" s="95"/>
      <c r="H5" s="96"/>
      <c r="I5" s="72" t="s">
        <v>5</v>
      </c>
      <c r="J5" s="72" t="s">
        <v>8</v>
      </c>
      <c r="K5" s="72" t="s">
        <v>6</v>
      </c>
    </row>
    <row r="6" spans="1:11" ht="15.75">
      <c r="A6" s="78"/>
      <c r="B6" s="73"/>
      <c r="C6" s="78"/>
      <c r="D6" s="78"/>
      <c r="E6" s="11">
        <v>2021</v>
      </c>
      <c r="F6" s="11">
        <v>2022</v>
      </c>
      <c r="G6" s="11">
        <v>2023</v>
      </c>
      <c r="H6" s="11">
        <v>2024</v>
      </c>
      <c r="I6" s="78"/>
      <c r="J6" s="78"/>
      <c r="K6" s="78"/>
    </row>
    <row r="7" spans="1:11" ht="15.75">
      <c r="A7" s="72" t="s">
        <v>77</v>
      </c>
      <c r="B7" s="72"/>
      <c r="C7" s="72">
        <v>5</v>
      </c>
      <c r="D7" s="72"/>
      <c r="E7" s="72">
        <v>3065.8</v>
      </c>
      <c r="F7" s="72">
        <f>2257.4+2615+647</f>
        <v>5519.4</v>
      </c>
      <c r="G7" s="72">
        <v>5653.3</v>
      </c>
      <c r="H7" s="72">
        <v>2153</v>
      </c>
      <c r="I7" s="72">
        <f>SUM(E7:H8)</f>
        <v>16391.5</v>
      </c>
      <c r="J7" s="72" t="s">
        <v>103</v>
      </c>
      <c r="K7" s="72" t="s">
        <v>100</v>
      </c>
    </row>
    <row r="8" spans="1:11" ht="93.75" customHeight="1">
      <c r="A8" s="73"/>
      <c r="B8" s="73"/>
      <c r="C8" s="73"/>
      <c r="D8" s="73"/>
      <c r="E8" s="73"/>
      <c r="F8" s="73"/>
      <c r="G8" s="73"/>
      <c r="H8" s="73"/>
      <c r="I8" s="73"/>
      <c r="J8" s="73"/>
      <c r="K8" s="73"/>
    </row>
    <row r="9" spans="1:11" ht="24.75" customHeight="1">
      <c r="A9" s="24" t="s">
        <v>29</v>
      </c>
      <c r="B9" s="24"/>
      <c r="C9" s="24"/>
      <c r="D9" s="24"/>
      <c r="E9" s="26">
        <v>3065.8</v>
      </c>
      <c r="F9" s="26">
        <f>2257.4+2615+647</f>
        <v>5519.4</v>
      </c>
      <c r="G9" s="26">
        <v>2153.3</v>
      </c>
      <c r="H9" s="26">
        <v>2153</v>
      </c>
      <c r="I9" s="26">
        <f>SUM(E9:H9)</f>
        <v>12891.5</v>
      </c>
      <c r="J9" s="24"/>
      <c r="K9" s="24"/>
    </row>
    <row r="10" spans="1:11" ht="30.75" customHeight="1">
      <c r="A10" s="24" t="s">
        <v>102</v>
      </c>
      <c r="B10" s="24"/>
      <c r="C10" s="24">
        <v>3</v>
      </c>
      <c r="D10" s="24">
        <v>3500</v>
      </c>
      <c r="E10" s="24"/>
      <c r="F10" s="24">
        <v>0</v>
      </c>
      <c r="G10" s="24">
        <v>3500</v>
      </c>
      <c r="H10" s="24">
        <v>0</v>
      </c>
      <c r="I10" s="24">
        <f>E10+F10+G10+H10</f>
        <v>3500</v>
      </c>
      <c r="J10" s="24" t="s">
        <v>101</v>
      </c>
      <c r="K10" s="24"/>
    </row>
    <row r="11" spans="1:11" ht="24" customHeight="1">
      <c r="A11" s="24" t="s">
        <v>27</v>
      </c>
      <c r="B11" s="24"/>
      <c r="C11" s="24"/>
      <c r="D11" s="24"/>
      <c r="E11" s="24">
        <v>0</v>
      </c>
      <c r="F11" s="24">
        <v>0</v>
      </c>
      <c r="G11" s="24">
        <v>0</v>
      </c>
      <c r="H11" s="24">
        <v>0</v>
      </c>
      <c r="I11" s="24">
        <f>E11+F11+G11+H11</f>
        <v>0</v>
      </c>
      <c r="J11" s="24"/>
      <c r="K11" s="24"/>
    </row>
    <row r="12" spans="1:11" ht="27" customHeight="1">
      <c r="A12" s="24" t="s">
        <v>30</v>
      </c>
      <c r="B12" s="24"/>
      <c r="C12" s="24"/>
      <c r="D12" s="24"/>
      <c r="E12" s="24">
        <v>0</v>
      </c>
      <c r="F12" s="24">
        <v>0</v>
      </c>
      <c r="G12" s="24">
        <v>0</v>
      </c>
      <c r="H12" s="24">
        <v>0</v>
      </c>
      <c r="I12" s="24">
        <f>E12+F12+G12+H12</f>
        <v>0</v>
      </c>
      <c r="J12" s="24"/>
      <c r="K12" s="24"/>
    </row>
    <row r="13" spans="1:11" ht="109.5" customHeight="1">
      <c r="A13" s="11" t="s">
        <v>107</v>
      </c>
      <c r="B13" s="11"/>
      <c r="C13" s="11">
        <v>4</v>
      </c>
      <c r="D13" s="11"/>
      <c r="E13" s="11">
        <f>SUM(E14,E15)</f>
        <v>4123.5</v>
      </c>
      <c r="F13" s="11">
        <f>3455.2</f>
        <v>3455.2</v>
      </c>
      <c r="G13" s="11">
        <v>8914.8</v>
      </c>
      <c r="H13" s="11">
        <v>8914.8</v>
      </c>
      <c r="I13" s="11">
        <f>SUM(E13:H13)</f>
        <v>25408.3</v>
      </c>
      <c r="J13" s="11" t="s">
        <v>103</v>
      </c>
      <c r="K13" s="11" t="s">
        <v>81</v>
      </c>
    </row>
    <row r="14" spans="1:11" ht="34.5" customHeight="1">
      <c r="A14" s="24" t="s">
        <v>29</v>
      </c>
      <c r="B14" s="11"/>
      <c r="C14" s="11"/>
      <c r="D14" s="11"/>
      <c r="E14" s="11">
        <f>79.3+3828.2+216</f>
        <v>4123.5</v>
      </c>
      <c r="F14" s="11">
        <f>3455.2</f>
        <v>3455.2</v>
      </c>
      <c r="G14" s="11">
        <v>8914.8</v>
      </c>
      <c r="H14" s="11">
        <v>8914.8</v>
      </c>
      <c r="I14" s="11">
        <f>SUM(E14:H14)</f>
        <v>25408.3</v>
      </c>
      <c r="J14" s="11"/>
      <c r="K14" s="11"/>
    </row>
    <row r="15" spans="1:11" ht="30" customHeight="1">
      <c r="A15" s="24" t="s">
        <v>102</v>
      </c>
      <c r="B15" s="11"/>
      <c r="C15" s="11"/>
      <c r="D15" s="11"/>
      <c r="E15" s="11"/>
      <c r="F15" s="11">
        <v>0</v>
      </c>
      <c r="G15" s="11"/>
      <c r="H15" s="11">
        <v>0</v>
      </c>
      <c r="I15" s="11">
        <f>E15+F15+G15+H15</f>
        <v>0</v>
      </c>
      <c r="J15" s="11" t="s">
        <v>101</v>
      </c>
      <c r="K15" s="11"/>
    </row>
    <row r="16" spans="1:11" ht="33" customHeight="1">
      <c r="A16" s="24" t="s">
        <v>27</v>
      </c>
      <c r="B16" s="11"/>
      <c r="C16" s="11"/>
      <c r="D16" s="11"/>
      <c r="E16" s="11">
        <v>0</v>
      </c>
      <c r="F16" s="11">
        <v>0</v>
      </c>
      <c r="G16" s="11">
        <v>0</v>
      </c>
      <c r="H16" s="11">
        <v>0</v>
      </c>
      <c r="I16" s="11">
        <f>E16+F16+G16+H16</f>
        <v>0</v>
      </c>
      <c r="J16" s="11"/>
      <c r="K16" s="11"/>
    </row>
    <row r="17" spans="1:11" ht="30" customHeight="1">
      <c r="A17" s="24" t="s">
        <v>30</v>
      </c>
      <c r="B17" s="11"/>
      <c r="C17" s="11"/>
      <c r="D17" s="11"/>
      <c r="E17" s="11">
        <v>0</v>
      </c>
      <c r="F17" s="11">
        <v>0</v>
      </c>
      <c r="G17" s="11">
        <v>0</v>
      </c>
      <c r="H17" s="11">
        <v>0</v>
      </c>
      <c r="I17" s="11">
        <f>E17+F17+G17+H17</f>
        <v>0</v>
      </c>
      <c r="J17" s="11"/>
      <c r="K17" s="11"/>
    </row>
    <row r="18" spans="1:11" ht="105">
      <c r="A18" s="11" t="s">
        <v>108</v>
      </c>
      <c r="B18" s="11"/>
      <c r="C18" s="11">
        <v>2</v>
      </c>
      <c r="D18" s="11"/>
      <c r="E18" s="11"/>
      <c r="F18" s="11">
        <f>F20+F21+F22+F23</f>
        <v>0</v>
      </c>
      <c r="G18" s="11">
        <v>100</v>
      </c>
      <c r="H18" s="11">
        <v>100</v>
      </c>
      <c r="I18" s="11">
        <f>SUM(E18:H18)</f>
        <v>200</v>
      </c>
      <c r="J18" s="11" t="s">
        <v>103</v>
      </c>
      <c r="K18" s="11"/>
    </row>
    <row r="19" spans="1:11" ht="60">
      <c r="A19" s="26" t="s">
        <v>137</v>
      </c>
      <c r="B19" s="11"/>
      <c r="C19" s="11">
        <v>1</v>
      </c>
      <c r="D19" s="11"/>
      <c r="E19" s="11">
        <v>0</v>
      </c>
      <c r="F19" s="11">
        <v>0</v>
      </c>
      <c r="G19" s="11">
        <v>0</v>
      </c>
      <c r="H19" s="11">
        <v>0</v>
      </c>
      <c r="I19" s="11">
        <v>0</v>
      </c>
      <c r="J19" s="23" t="s">
        <v>135</v>
      </c>
      <c r="K19" s="23" t="s">
        <v>136</v>
      </c>
    </row>
    <row r="20" spans="1:11" ht="15.75">
      <c r="A20" s="24" t="s">
        <v>29</v>
      </c>
      <c r="B20" s="11"/>
      <c r="C20" s="11"/>
      <c r="D20" s="11"/>
      <c r="E20" s="11"/>
      <c r="F20" s="11">
        <v>0</v>
      </c>
      <c r="G20" s="11"/>
      <c r="H20" s="11"/>
      <c r="I20" s="11">
        <f>SUM(E20:H20)</f>
        <v>0</v>
      </c>
      <c r="J20" s="23"/>
      <c r="K20" s="23"/>
    </row>
    <row r="21" spans="1:11" ht="15.75">
      <c r="A21" s="24" t="s">
        <v>102</v>
      </c>
      <c r="B21" s="11"/>
      <c r="C21" s="11"/>
      <c r="D21" s="11"/>
      <c r="E21" s="11">
        <v>0</v>
      </c>
      <c r="F21" s="11">
        <v>0</v>
      </c>
      <c r="G21" s="11">
        <v>0</v>
      </c>
      <c r="H21" s="11">
        <v>0</v>
      </c>
      <c r="I21" s="11">
        <f>E21+F21+G21+H21</f>
        <v>0</v>
      </c>
      <c r="J21" s="23" t="s">
        <v>101</v>
      </c>
      <c r="K21" s="23"/>
    </row>
    <row r="22" spans="1:11" ht="15.75">
      <c r="A22" s="24" t="s">
        <v>27</v>
      </c>
      <c r="B22" s="11"/>
      <c r="C22" s="11"/>
      <c r="D22" s="11"/>
      <c r="E22" s="11">
        <v>0</v>
      </c>
      <c r="F22" s="11">
        <v>0</v>
      </c>
      <c r="G22" s="11">
        <v>0</v>
      </c>
      <c r="H22" s="11">
        <v>0</v>
      </c>
      <c r="I22" s="11">
        <f>E22+F22+G22+H22</f>
        <v>0</v>
      </c>
      <c r="J22" s="23"/>
      <c r="K22" s="23"/>
    </row>
    <row r="23" spans="1:11" ht="15.75">
      <c r="A23" s="24" t="s">
        <v>30</v>
      </c>
      <c r="B23" s="11"/>
      <c r="C23" s="11"/>
      <c r="D23" s="11"/>
      <c r="E23" s="11">
        <v>0</v>
      </c>
      <c r="F23" s="11">
        <v>0</v>
      </c>
      <c r="G23" s="11">
        <v>0</v>
      </c>
      <c r="H23" s="11">
        <v>0</v>
      </c>
      <c r="I23" s="11">
        <f>E23+F23+G23+H23</f>
        <v>0</v>
      </c>
      <c r="J23" s="23"/>
      <c r="K23" s="23"/>
    </row>
    <row r="24" spans="1:11" ht="42" customHeight="1">
      <c r="A24" s="84" t="s">
        <v>109</v>
      </c>
      <c r="B24" s="11" t="s">
        <v>75</v>
      </c>
      <c r="C24" s="11">
        <v>0</v>
      </c>
      <c r="D24" s="13"/>
      <c r="E24" s="11">
        <v>0</v>
      </c>
      <c r="F24" s="11">
        <v>0</v>
      </c>
      <c r="G24" s="11">
        <v>345.2</v>
      </c>
      <c r="H24" s="11">
        <v>345.2</v>
      </c>
      <c r="I24" s="11">
        <f aca="true" t="shared" si="0" ref="I24:I29">SUM(E24:H24)</f>
        <v>690.4</v>
      </c>
      <c r="J24" s="23" t="s">
        <v>103</v>
      </c>
      <c r="K24" s="72"/>
    </row>
    <row r="25" spans="1:11" ht="47.25" customHeight="1">
      <c r="A25" s="85"/>
      <c r="B25" s="11" t="s">
        <v>76</v>
      </c>
      <c r="C25" s="11">
        <v>0</v>
      </c>
      <c r="D25" s="11"/>
      <c r="E25" s="11">
        <v>0</v>
      </c>
      <c r="F25" s="11">
        <v>0</v>
      </c>
      <c r="G25" s="11">
        <v>731.6</v>
      </c>
      <c r="H25" s="11">
        <v>731.6</v>
      </c>
      <c r="I25" s="11">
        <f t="shared" si="0"/>
        <v>1463.2</v>
      </c>
      <c r="J25" s="25"/>
      <c r="K25" s="76"/>
    </row>
    <row r="26" spans="1:11" ht="36" customHeight="1">
      <c r="A26" s="86"/>
      <c r="B26" s="11" t="s">
        <v>92</v>
      </c>
      <c r="C26" s="11">
        <v>0</v>
      </c>
      <c r="D26" s="11"/>
      <c r="E26" s="11"/>
      <c r="F26" s="11">
        <v>0</v>
      </c>
      <c r="G26" s="11">
        <v>100</v>
      </c>
      <c r="H26" s="11">
        <v>100</v>
      </c>
      <c r="I26" s="11">
        <f t="shared" si="0"/>
        <v>200</v>
      </c>
      <c r="J26" s="25"/>
      <c r="K26" s="76"/>
    </row>
    <row r="27" spans="1:11" ht="26.25" customHeight="1">
      <c r="A27" s="11" t="s">
        <v>29</v>
      </c>
      <c r="B27" s="11"/>
      <c r="C27" s="11"/>
      <c r="D27" s="11"/>
      <c r="E27" s="11">
        <v>0</v>
      </c>
      <c r="F27" s="11">
        <v>0</v>
      </c>
      <c r="G27" s="11">
        <f>G24+G25+G26</f>
        <v>1176.8</v>
      </c>
      <c r="H27" s="11">
        <f>H24+H25+H26</f>
        <v>1176.8</v>
      </c>
      <c r="I27" s="11">
        <f t="shared" si="0"/>
        <v>2353.6</v>
      </c>
      <c r="J27" s="4"/>
      <c r="K27" s="76"/>
    </row>
    <row r="28" spans="1:11" ht="28.5" customHeight="1">
      <c r="A28" s="11" t="s">
        <v>28</v>
      </c>
      <c r="B28" s="11"/>
      <c r="C28" s="11">
        <v>0</v>
      </c>
      <c r="D28" s="13">
        <v>0</v>
      </c>
      <c r="E28" s="11">
        <v>0</v>
      </c>
      <c r="F28" s="11">
        <v>0</v>
      </c>
      <c r="G28" s="11">
        <v>0</v>
      </c>
      <c r="H28" s="11">
        <v>0</v>
      </c>
      <c r="I28" s="11">
        <f t="shared" si="0"/>
        <v>0</v>
      </c>
      <c r="J28" s="4" t="s">
        <v>101</v>
      </c>
      <c r="K28" s="76"/>
    </row>
    <row r="29" spans="1:11" ht="31.5" customHeight="1">
      <c r="A29" s="11" t="s">
        <v>27</v>
      </c>
      <c r="B29" s="11"/>
      <c r="C29" s="11"/>
      <c r="D29" s="11"/>
      <c r="E29" s="11">
        <v>0</v>
      </c>
      <c r="F29" s="11">
        <v>0</v>
      </c>
      <c r="G29" s="11">
        <v>0</v>
      </c>
      <c r="H29" s="11">
        <v>0</v>
      </c>
      <c r="I29" s="11">
        <f t="shared" si="0"/>
        <v>0</v>
      </c>
      <c r="J29" s="4"/>
      <c r="K29" s="76"/>
    </row>
    <row r="30" spans="1:11" ht="22.5" customHeight="1">
      <c r="A30" s="12" t="s">
        <v>30</v>
      </c>
      <c r="B30" s="11"/>
      <c r="C30" s="11"/>
      <c r="D30" s="11"/>
      <c r="E30" s="11">
        <v>0</v>
      </c>
      <c r="F30" s="11">
        <v>0</v>
      </c>
      <c r="G30" s="11">
        <v>0</v>
      </c>
      <c r="H30" s="11">
        <v>0</v>
      </c>
      <c r="I30" s="11">
        <f>E30+F30+G30+H30</f>
        <v>0</v>
      </c>
      <c r="J30" s="4"/>
      <c r="K30" s="73"/>
    </row>
    <row r="31" spans="1:11" ht="37.5" customHeight="1">
      <c r="A31" s="81" t="s">
        <v>70</v>
      </c>
      <c r="B31" s="82"/>
      <c r="C31" s="82"/>
      <c r="D31" s="82"/>
      <c r="E31" s="82"/>
      <c r="F31" s="82"/>
      <c r="G31" s="82"/>
      <c r="H31" s="82"/>
      <c r="I31" s="82"/>
      <c r="J31" s="82"/>
      <c r="K31" s="83"/>
    </row>
    <row r="32" spans="1:24" ht="33.75" customHeight="1">
      <c r="A32" s="72" t="s">
        <v>110</v>
      </c>
      <c r="B32" s="23" t="s">
        <v>75</v>
      </c>
      <c r="C32" s="23">
        <v>5</v>
      </c>
      <c r="D32" s="23"/>
      <c r="E32" s="23">
        <v>0</v>
      </c>
      <c r="F32" s="23">
        <v>1322.9</v>
      </c>
      <c r="G32" s="23">
        <v>500</v>
      </c>
      <c r="H32" s="23">
        <v>500</v>
      </c>
      <c r="I32" s="23">
        <f>SUM(E32:H32)</f>
        <v>2322.9</v>
      </c>
      <c r="J32" s="72" t="s">
        <v>74</v>
      </c>
      <c r="K32" s="72" t="s">
        <v>35</v>
      </c>
      <c r="L32" s="67"/>
      <c r="M32" s="67"/>
      <c r="N32" s="67"/>
      <c r="O32" s="67"/>
      <c r="P32" s="67"/>
      <c r="Q32" s="67"/>
      <c r="R32" s="67"/>
      <c r="S32" s="67"/>
      <c r="T32" s="67"/>
      <c r="U32" s="67"/>
      <c r="V32" s="67"/>
      <c r="W32" s="67"/>
      <c r="X32" s="67"/>
    </row>
    <row r="33" spans="1:24" s="66" customFormat="1" ht="37.5" customHeight="1">
      <c r="A33" s="76"/>
      <c r="B33" s="11" t="s">
        <v>76</v>
      </c>
      <c r="C33" s="11">
        <v>4</v>
      </c>
      <c r="D33" s="11"/>
      <c r="E33" s="11">
        <v>0</v>
      </c>
      <c r="F33" s="11">
        <f>800</f>
        <v>800</v>
      </c>
      <c r="G33" s="11">
        <v>2578</v>
      </c>
      <c r="H33" s="11">
        <v>2578</v>
      </c>
      <c r="I33" s="11">
        <f>SUM(E33:H33)</f>
        <v>5956</v>
      </c>
      <c r="J33" s="74"/>
      <c r="K33" s="74"/>
      <c r="L33" s="67"/>
      <c r="M33" s="67"/>
      <c r="N33" s="67"/>
      <c r="O33" s="67"/>
      <c r="P33" s="67"/>
      <c r="Q33" s="67"/>
      <c r="R33" s="67"/>
      <c r="S33" s="67"/>
      <c r="T33" s="67"/>
      <c r="U33" s="67"/>
      <c r="V33" s="67"/>
      <c r="W33" s="67"/>
      <c r="X33" s="67"/>
    </row>
    <row r="34" spans="1:24" s="66" customFormat="1" ht="102.75" customHeight="1">
      <c r="A34" s="73"/>
      <c r="B34" s="11" t="s">
        <v>78</v>
      </c>
      <c r="C34" s="11">
        <v>2</v>
      </c>
      <c r="D34" s="9"/>
      <c r="E34" s="11"/>
      <c r="F34" s="11">
        <v>0</v>
      </c>
      <c r="G34" s="11"/>
      <c r="H34" s="11"/>
      <c r="I34" s="11">
        <f>SUM(E34:H34)</f>
        <v>0</v>
      </c>
      <c r="J34" s="75"/>
      <c r="K34" s="75"/>
      <c r="L34" s="67"/>
      <c r="M34" s="67"/>
      <c r="N34" s="67"/>
      <c r="O34" s="67"/>
      <c r="P34" s="67"/>
      <c r="Q34" s="67"/>
      <c r="R34" s="67"/>
      <c r="S34" s="67"/>
      <c r="T34" s="67"/>
      <c r="U34" s="67"/>
      <c r="V34" s="67"/>
      <c r="W34" s="67"/>
      <c r="X34" s="67"/>
    </row>
    <row r="35" spans="1:11" s="67" customFormat="1" ht="24" customHeight="1">
      <c r="A35" s="9" t="s">
        <v>29</v>
      </c>
      <c r="B35" s="11"/>
      <c r="C35" s="11"/>
      <c r="D35" s="9"/>
      <c r="E35" s="11">
        <v>0</v>
      </c>
      <c r="F35" s="11">
        <f>F33+F32</f>
        <v>2122.9</v>
      </c>
      <c r="G35" s="11">
        <f>G32+G33</f>
        <v>3078</v>
      </c>
      <c r="H35" s="11">
        <f>H33+H32</f>
        <v>3078</v>
      </c>
      <c r="I35" s="11">
        <f>I33+I32</f>
        <v>8278.9</v>
      </c>
      <c r="J35" s="25"/>
      <c r="K35" s="9"/>
    </row>
    <row r="36" spans="1:11" s="67" customFormat="1" ht="24.75" customHeight="1">
      <c r="A36" s="9" t="s">
        <v>102</v>
      </c>
      <c r="B36" s="11"/>
      <c r="C36" s="11"/>
      <c r="D36" s="9"/>
      <c r="E36" s="11">
        <v>0</v>
      </c>
      <c r="F36" s="11">
        <v>0</v>
      </c>
      <c r="G36" s="11">
        <v>0</v>
      </c>
      <c r="H36" s="11">
        <v>0</v>
      </c>
      <c r="I36" s="11">
        <f>E36+F36+G36+H36</f>
        <v>0</v>
      </c>
      <c r="J36" s="25"/>
      <c r="K36" s="9"/>
    </row>
    <row r="37" spans="1:11" s="67" customFormat="1" ht="22.5" customHeight="1">
      <c r="A37" s="9" t="s">
        <v>27</v>
      </c>
      <c r="B37" s="11"/>
      <c r="C37" s="11"/>
      <c r="D37" s="9"/>
      <c r="E37" s="11">
        <v>0</v>
      </c>
      <c r="F37" s="11">
        <v>0</v>
      </c>
      <c r="G37" s="11">
        <v>0</v>
      </c>
      <c r="H37" s="11">
        <v>0</v>
      </c>
      <c r="I37" s="11">
        <f>E37+F37+G37+H37</f>
        <v>0</v>
      </c>
      <c r="J37" s="25"/>
      <c r="K37" s="9"/>
    </row>
    <row r="38" spans="1:11" s="67" customFormat="1" ht="22.5" customHeight="1">
      <c r="A38" s="9" t="s">
        <v>30</v>
      </c>
      <c r="B38" s="11"/>
      <c r="C38" s="11"/>
      <c r="D38" s="9"/>
      <c r="E38" s="11">
        <v>0</v>
      </c>
      <c r="F38" s="11">
        <v>0</v>
      </c>
      <c r="G38" s="11">
        <v>0</v>
      </c>
      <c r="H38" s="11">
        <v>0</v>
      </c>
      <c r="I38" s="11">
        <f>E38+F38+G38+H38</f>
        <v>0</v>
      </c>
      <c r="J38" s="25"/>
      <c r="K38" s="9"/>
    </row>
    <row r="39" spans="1:24" ht="36.75" customHeight="1">
      <c r="A39" s="72" t="s">
        <v>111</v>
      </c>
      <c r="B39" s="11" t="s">
        <v>75</v>
      </c>
      <c r="C39" s="9">
        <v>5</v>
      </c>
      <c r="D39" s="9"/>
      <c r="E39" s="11">
        <v>0</v>
      </c>
      <c r="F39" s="11">
        <v>0</v>
      </c>
      <c r="G39" s="11">
        <v>106.2</v>
      </c>
      <c r="H39" s="11">
        <v>106.2</v>
      </c>
      <c r="I39" s="11">
        <f>SUM(E39:H39)</f>
        <v>212.4</v>
      </c>
      <c r="J39" s="72" t="s">
        <v>74</v>
      </c>
      <c r="K39" s="72" t="s">
        <v>33</v>
      </c>
      <c r="L39" s="67"/>
      <c r="M39" s="67"/>
      <c r="N39" s="67"/>
      <c r="O39" s="67"/>
      <c r="P39" s="67"/>
      <c r="Q39" s="67"/>
      <c r="R39" s="67"/>
      <c r="S39" s="67"/>
      <c r="T39" s="67"/>
      <c r="U39" s="67"/>
      <c r="V39" s="67"/>
      <c r="W39" s="67"/>
      <c r="X39" s="67"/>
    </row>
    <row r="40" spans="1:11" ht="33" customHeight="1">
      <c r="A40" s="77"/>
      <c r="B40" s="11" t="s">
        <v>76</v>
      </c>
      <c r="C40" s="9">
        <v>4</v>
      </c>
      <c r="D40" s="9"/>
      <c r="E40" s="11">
        <v>0</v>
      </c>
      <c r="F40" s="11"/>
      <c r="G40" s="11">
        <v>32.8</v>
      </c>
      <c r="H40" s="11">
        <v>32.8</v>
      </c>
      <c r="I40" s="11">
        <f>SUM(E40:H40)</f>
        <v>65.6</v>
      </c>
      <c r="J40" s="74"/>
      <c r="K40" s="74"/>
    </row>
    <row r="41" spans="1:11" ht="30" customHeight="1">
      <c r="A41" s="78"/>
      <c r="B41" s="9" t="s">
        <v>78</v>
      </c>
      <c r="C41" s="9">
        <v>2</v>
      </c>
      <c r="D41" s="9"/>
      <c r="E41" s="9">
        <v>0</v>
      </c>
      <c r="F41" s="9">
        <v>0</v>
      </c>
      <c r="G41" s="9"/>
      <c r="H41" s="9"/>
      <c r="I41" s="9">
        <f>SUM(E41:H41)</f>
        <v>0</v>
      </c>
      <c r="J41" s="75"/>
      <c r="K41" s="75"/>
    </row>
    <row r="42" spans="1:11" ht="23.25" customHeight="1">
      <c r="A42" s="9" t="s">
        <v>29</v>
      </c>
      <c r="B42" s="9"/>
      <c r="C42" s="9"/>
      <c r="D42" s="9"/>
      <c r="E42" s="11"/>
      <c r="F42" s="11">
        <v>0</v>
      </c>
      <c r="G42" s="11">
        <f>G39+G40</f>
        <v>139</v>
      </c>
      <c r="H42" s="11">
        <v>139</v>
      </c>
      <c r="I42" s="11">
        <f>I39+I40</f>
        <v>278</v>
      </c>
      <c r="J42" s="25"/>
      <c r="K42" s="9"/>
    </row>
    <row r="43" spans="1:11" ht="24" customHeight="1">
      <c r="A43" s="9" t="s">
        <v>102</v>
      </c>
      <c r="B43" s="9"/>
      <c r="C43" s="9"/>
      <c r="D43" s="9"/>
      <c r="E43" s="9">
        <v>0</v>
      </c>
      <c r="F43" s="9">
        <v>0</v>
      </c>
      <c r="G43" s="9">
        <v>0</v>
      </c>
      <c r="H43" s="9">
        <v>0</v>
      </c>
      <c r="I43" s="9">
        <f>E43+F43+G43+H43</f>
        <v>0</v>
      </c>
      <c r="J43" s="25"/>
      <c r="K43" s="9"/>
    </row>
    <row r="44" spans="1:11" ht="26.25" customHeight="1">
      <c r="A44" s="9" t="s">
        <v>27</v>
      </c>
      <c r="B44" s="9"/>
      <c r="C44" s="9"/>
      <c r="D44" s="9"/>
      <c r="E44" s="9">
        <v>0</v>
      </c>
      <c r="F44" s="9">
        <v>0</v>
      </c>
      <c r="G44" s="9">
        <v>0</v>
      </c>
      <c r="H44" s="9">
        <v>0</v>
      </c>
      <c r="I44" s="9">
        <f>E44+F44+G44+H44</f>
        <v>0</v>
      </c>
      <c r="J44" s="25"/>
      <c r="K44" s="9"/>
    </row>
    <row r="45" spans="1:11" ht="27" customHeight="1">
      <c r="A45" s="9" t="s">
        <v>30</v>
      </c>
      <c r="B45" s="9"/>
      <c r="C45" s="9"/>
      <c r="D45" s="9"/>
      <c r="E45" s="9">
        <v>0</v>
      </c>
      <c r="F45" s="9">
        <v>0</v>
      </c>
      <c r="G45" s="9">
        <v>0</v>
      </c>
      <c r="H45" s="9">
        <v>0</v>
      </c>
      <c r="I45" s="9">
        <f>E45+F45+G45+H45</f>
        <v>0</v>
      </c>
      <c r="J45" s="25"/>
      <c r="K45" s="9"/>
    </row>
    <row r="46" spans="1:11" ht="48.75" customHeight="1">
      <c r="A46" s="72" t="s">
        <v>115</v>
      </c>
      <c r="B46" s="11" t="s">
        <v>75</v>
      </c>
      <c r="C46" s="11">
        <v>5</v>
      </c>
      <c r="D46" s="11">
        <v>30</v>
      </c>
      <c r="E46" s="11"/>
      <c r="F46" s="11">
        <v>0</v>
      </c>
      <c r="G46" s="11">
        <v>150</v>
      </c>
      <c r="H46" s="11">
        <v>150</v>
      </c>
      <c r="I46" s="11">
        <f>SUM(E46:H46)</f>
        <v>300</v>
      </c>
      <c r="J46" s="72" t="s">
        <v>74</v>
      </c>
      <c r="K46" s="72" t="s">
        <v>32</v>
      </c>
    </row>
    <row r="47" spans="1:11" ht="39" customHeight="1">
      <c r="A47" s="76"/>
      <c r="B47" s="11" t="s">
        <v>76</v>
      </c>
      <c r="C47" s="11">
        <v>4</v>
      </c>
      <c r="D47" s="11">
        <v>20</v>
      </c>
      <c r="E47" s="11"/>
      <c r="F47" s="11"/>
      <c r="G47" s="11">
        <v>80</v>
      </c>
      <c r="H47" s="11">
        <v>80</v>
      </c>
      <c r="I47" s="11">
        <f>SUM(E47:H47)</f>
        <v>160</v>
      </c>
      <c r="J47" s="74"/>
      <c r="K47" s="74"/>
    </row>
    <row r="48" spans="1:11" ht="32.25" customHeight="1">
      <c r="A48" s="73"/>
      <c r="B48" s="11" t="s">
        <v>78</v>
      </c>
      <c r="C48" s="11">
        <v>2</v>
      </c>
      <c r="D48" s="9">
        <v>20</v>
      </c>
      <c r="E48" s="11"/>
      <c r="F48" s="11">
        <v>0</v>
      </c>
      <c r="G48" s="11">
        <v>40</v>
      </c>
      <c r="H48" s="11">
        <v>40</v>
      </c>
      <c r="I48" s="11">
        <f>SUM(E48:H48)</f>
        <v>80</v>
      </c>
      <c r="J48" s="75"/>
      <c r="K48" s="75"/>
    </row>
    <row r="49" spans="1:11" ht="21.75" customHeight="1">
      <c r="A49" s="9" t="s">
        <v>29</v>
      </c>
      <c r="B49" s="11"/>
      <c r="C49" s="11"/>
      <c r="D49" s="9"/>
      <c r="E49" s="11">
        <f>SUM(E46:E48)</f>
        <v>0</v>
      </c>
      <c r="F49" s="11">
        <f>SUM(F46:F48)</f>
        <v>0</v>
      </c>
      <c r="G49" s="11">
        <f>SUM(G46:G48)</f>
        <v>270</v>
      </c>
      <c r="H49" s="11">
        <f>SUM(H46:H48)</f>
        <v>270</v>
      </c>
      <c r="I49" s="11">
        <f>SUM(E49:H49)</f>
        <v>540</v>
      </c>
      <c r="J49" s="25"/>
      <c r="K49" s="11"/>
    </row>
    <row r="50" spans="1:11" ht="21.75" customHeight="1">
      <c r="A50" s="9" t="s">
        <v>102</v>
      </c>
      <c r="B50" s="11"/>
      <c r="C50" s="11"/>
      <c r="D50" s="9"/>
      <c r="E50" s="11">
        <v>0</v>
      </c>
      <c r="F50" s="11">
        <v>0</v>
      </c>
      <c r="G50" s="11">
        <v>0</v>
      </c>
      <c r="H50" s="11">
        <v>0</v>
      </c>
      <c r="I50" s="11">
        <f>E50+F50+G50+H50</f>
        <v>0</v>
      </c>
      <c r="J50" s="25"/>
      <c r="K50" s="11"/>
    </row>
    <row r="51" spans="1:11" ht="23.25" customHeight="1">
      <c r="A51" s="9" t="s">
        <v>27</v>
      </c>
      <c r="B51" s="11"/>
      <c r="C51" s="11"/>
      <c r="D51" s="9"/>
      <c r="E51" s="11">
        <v>0</v>
      </c>
      <c r="F51" s="11">
        <v>0</v>
      </c>
      <c r="G51" s="11">
        <v>0</v>
      </c>
      <c r="H51" s="11">
        <v>0</v>
      </c>
      <c r="I51" s="11">
        <f>E51+F51+G51+H51</f>
        <v>0</v>
      </c>
      <c r="J51" s="25"/>
      <c r="K51" s="11"/>
    </row>
    <row r="52" spans="1:11" ht="24.75" customHeight="1">
      <c r="A52" s="9" t="s">
        <v>30</v>
      </c>
      <c r="B52" s="11"/>
      <c r="C52" s="11"/>
      <c r="D52" s="9"/>
      <c r="E52" s="11">
        <v>0</v>
      </c>
      <c r="F52" s="11">
        <v>0</v>
      </c>
      <c r="G52" s="11">
        <v>0</v>
      </c>
      <c r="H52" s="11">
        <v>0</v>
      </c>
      <c r="I52" s="11">
        <f>E52+F52+G52+H52</f>
        <v>0</v>
      </c>
      <c r="J52" s="25"/>
      <c r="K52" s="11"/>
    </row>
    <row r="53" spans="1:11" ht="67.5" customHeight="1">
      <c r="A53" s="72" t="s">
        <v>116</v>
      </c>
      <c r="B53" s="11" t="s">
        <v>75</v>
      </c>
      <c r="C53" s="11">
        <v>4</v>
      </c>
      <c r="D53" s="9">
        <v>20</v>
      </c>
      <c r="E53" s="11">
        <v>0</v>
      </c>
      <c r="F53" s="11">
        <v>0</v>
      </c>
      <c r="G53" s="11">
        <v>80</v>
      </c>
      <c r="H53" s="11">
        <v>80</v>
      </c>
      <c r="I53" s="11">
        <f>SUM(E53:H53)</f>
        <v>160</v>
      </c>
      <c r="J53" s="72" t="s">
        <v>74</v>
      </c>
      <c r="K53" s="11"/>
    </row>
    <row r="54" spans="1:11" ht="66" customHeight="1">
      <c r="A54" s="78"/>
      <c r="B54" s="11" t="s">
        <v>78</v>
      </c>
      <c r="C54" s="11">
        <v>2</v>
      </c>
      <c r="D54" s="11">
        <v>20</v>
      </c>
      <c r="E54" s="11"/>
      <c r="F54" s="11"/>
      <c r="G54" s="11">
        <v>40</v>
      </c>
      <c r="H54" s="11">
        <v>40</v>
      </c>
      <c r="I54" s="11"/>
      <c r="J54" s="74"/>
      <c r="K54" s="11"/>
    </row>
    <row r="55" spans="1:11" ht="19.5" customHeight="1">
      <c r="A55" s="9" t="s">
        <v>29</v>
      </c>
      <c r="B55" s="11"/>
      <c r="C55" s="11"/>
      <c r="D55" s="11"/>
      <c r="E55" s="11">
        <v>0</v>
      </c>
      <c r="F55" s="11"/>
      <c r="G55" s="11">
        <f>G53+G54</f>
        <v>120</v>
      </c>
      <c r="H55" s="11">
        <f>H53+H54</f>
        <v>120</v>
      </c>
      <c r="I55" s="11">
        <f>SUM(E55:H55)</f>
        <v>240</v>
      </c>
      <c r="J55" s="74"/>
      <c r="K55" s="11"/>
    </row>
    <row r="56" spans="1:11" ht="24" customHeight="1">
      <c r="A56" s="9" t="s">
        <v>102</v>
      </c>
      <c r="B56" s="11"/>
      <c r="C56" s="11"/>
      <c r="D56" s="11"/>
      <c r="E56" s="11">
        <v>0</v>
      </c>
      <c r="F56" s="11">
        <v>0</v>
      </c>
      <c r="G56" s="11">
        <v>0</v>
      </c>
      <c r="H56" s="11">
        <v>0</v>
      </c>
      <c r="I56" s="11">
        <f>E56+F56+G56+H56</f>
        <v>0</v>
      </c>
      <c r="J56" s="74"/>
      <c r="K56" s="11"/>
    </row>
    <row r="57" spans="1:11" ht="25.5" customHeight="1">
      <c r="A57" s="9" t="s">
        <v>27</v>
      </c>
      <c r="B57" s="11"/>
      <c r="C57" s="11"/>
      <c r="D57" s="11"/>
      <c r="E57" s="11">
        <v>0</v>
      </c>
      <c r="F57" s="11">
        <v>0</v>
      </c>
      <c r="G57" s="11">
        <v>0</v>
      </c>
      <c r="H57" s="11">
        <v>0</v>
      </c>
      <c r="I57" s="11">
        <f>E57+F57+G57+H57</f>
        <v>0</v>
      </c>
      <c r="J57" s="74"/>
      <c r="K57" s="11"/>
    </row>
    <row r="58" spans="1:11" ht="26.25" customHeight="1">
      <c r="A58" s="9" t="s">
        <v>30</v>
      </c>
      <c r="B58" s="11"/>
      <c r="C58" s="11"/>
      <c r="D58" s="11"/>
      <c r="E58" s="11">
        <v>0</v>
      </c>
      <c r="F58" s="11">
        <v>0</v>
      </c>
      <c r="G58" s="11">
        <v>0</v>
      </c>
      <c r="H58" s="11">
        <v>0</v>
      </c>
      <c r="I58" s="11">
        <f>E58+F58+G58+H58</f>
        <v>0</v>
      </c>
      <c r="J58" s="74"/>
      <c r="K58" s="11"/>
    </row>
    <row r="59" spans="1:11" ht="30">
      <c r="A59" s="11" t="s">
        <v>112</v>
      </c>
      <c r="B59" s="11"/>
      <c r="C59" s="11">
        <v>3</v>
      </c>
      <c r="D59" s="11">
        <v>0</v>
      </c>
      <c r="E59" s="11">
        <v>2318.1</v>
      </c>
      <c r="F59" s="11">
        <f>SUM(F61,F60)</f>
        <v>2427.1</v>
      </c>
      <c r="G59" s="11">
        <v>2427.1</v>
      </c>
      <c r="H59" s="11">
        <v>2427.1</v>
      </c>
      <c r="I59" s="11">
        <f>SUM(E59:H59)</f>
        <v>9599.4</v>
      </c>
      <c r="J59" s="74"/>
      <c r="K59" s="10" t="s">
        <v>36</v>
      </c>
    </row>
    <row r="60" spans="1:11" ht="15.75">
      <c r="A60" s="9" t="s">
        <v>29</v>
      </c>
      <c r="B60" s="11"/>
      <c r="C60" s="11"/>
      <c r="D60" s="11"/>
      <c r="E60" s="11">
        <v>1641.2</v>
      </c>
      <c r="F60" s="11">
        <v>1806.2</v>
      </c>
      <c r="G60" s="11">
        <v>1806.2</v>
      </c>
      <c r="H60" s="11">
        <v>1806.2</v>
      </c>
      <c r="I60" s="11">
        <f>SUM(E60:H60)</f>
        <v>7059.8</v>
      </c>
      <c r="J60" s="74"/>
      <c r="K60" s="10"/>
    </row>
    <row r="61" spans="1:11" ht="15.75">
      <c r="A61" s="9" t="s">
        <v>102</v>
      </c>
      <c r="B61" s="11"/>
      <c r="C61" s="11">
        <v>3</v>
      </c>
      <c r="D61" s="11">
        <v>0</v>
      </c>
      <c r="E61" s="11">
        <v>642.5</v>
      </c>
      <c r="F61" s="11">
        <v>620.9</v>
      </c>
      <c r="G61" s="11">
        <v>620.9</v>
      </c>
      <c r="H61" s="11">
        <v>620.9</v>
      </c>
      <c r="I61" s="11">
        <f>E61+F61+G61+H61</f>
        <v>2505.2000000000003</v>
      </c>
      <c r="J61" s="74"/>
      <c r="K61" s="10"/>
    </row>
    <row r="62" spans="1:11" ht="15.75">
      <c r="A62" s="9" t="s">
        <v>27</v>
      </c>
      <c r="B62" s="11"/>
      <c r="C62" s="11"/>
      <c r="D62" s="11"/>
      <c r="E62" s="11">
        <v>0</v>
      </c>
      <c r="F62" s="11">
        <v>0</v>
      </c>
      <c r="G62" s="11">
        <v>0</v>
      </c>
      <c r="H62" s="11">
        <v>0</v>
      </c>
      <c r="I62" s="11">
        <f>E62+F62+G62+H62</f>
        <v>0</v>
      </c>
      <c r="J62" s="74"/>
      <c r="K62" s="10"/>
    </row>
    <row r="63" spans="1:11" ht="15.75">
      <c r="A63" s="9" t="s">
        <v>30</v>
      </c>
      <c r="B63" s="11"/>
      <c r="C63" s="11"/>
      <c r="D63" s="11"/>
      <c r="E63" s="11">
        <v>0</v>
      </c>
      <c r="F63" s="11">
        <v>0</v>
      </c>
      <c r="G63" s="11">
        <v>0</v>
      </c>
      <c r="H63" s="11">
        <v>0</v>
      </c>
      <c r="I63" s="11">
        <f>E63+F63+G63+H63</f>
        <v>0</v>
      </c>
      <c r="J63" s="74"/>
      <c r="K63" s="10"/>
    </row>
    <row r="64" spans="1:11" ht="36" customHeight="1">
      <c r="A64" s="89" t="s">
        <v>71</v>
      </c>
      <c r="B64" s="90"/>
      <c r="C64" s="90"/>
      <c r="D64" s="90"/>
      <c r="E64" s="90"/>
      <c r="F64" s="90"/>
      <c r="G64" s="90"/>
      <c r="H64" s="90"/>
      <c r="I64" s="90"/>
      <c r="J64" s="90"/>
      <c r="K64" s="91"/>
    </row>
    <row r="65" spans="1:11" ht="51" customHeight="1">
      <c r="A65" s="11" t="s">
        <v>117</v>
      </c>
      <c r="B65" s="11"/>
      <c r="C65" s="11">
        <v>1</v>
      </c>
      <c r="D65" s="11"/>
      <c r="E65" s="11">
        <v>379.4</v>
      </c>
      <c r="F65" s="11">
        <f>SUM(F66)</f>
        <v>333.5</v>
      </c>
      <c r="G65" s="11">
        <v>315.2</v>
      </c>
      <c r="H65" s="11">
        <v>315.2</v>
      </c>
      <c r="I65" s="11">
        <f>SUM(E65:H65)</f>
        <v>1343.3</v>
      </c>
      <c r="J65" s="11" t="s">
        <v>103</v>
      </c>
      <c r="K65" s="9"/>
    </row>
    <row r="66" spans="1:11" ht="24.75" customHeight="1">
      <c r="A66" s="9" t="s">
        <v>29</v>
      </c>
      <c r="B66" s="11"/>
      <c r="C66" s="11"/>
      <c r="D66" s="11"/>
      <c r="E66" s="11">
        <v>379.4</v>
      </c>
      <c r="F66" s="11">
        <v>333.5</v>
      </c>
      <c r="G66" s="11">
        <v>315.2</v>
      </c>
      <c r="H66" s="11">
        <v>315.2</v>
      </c>
      <c r="I66" s="11">
        <f>SUM(E66:H66)</f>
        <v>1343.3</v>
      </c>
      <c r="J66" s="11"/>
      <c r="K66" s="9"/>
    </row>
    <row r="67" spans="1:11" ht="21.75" customHeight="1">
      <c r="A67" s="9" t="s">
        <v>28</v>
      </c>
      <c r="B67" s="11"/>
      <c r="C67" s="11"/>
      <c r="D67" s="11"/>
      <c r="E67" s="11">
        <v>0</v>
      </c>
      <c r="F67" s="11">
        <v>0</v>
      </c>
      <c r="G67" s="11">
        <v>0</v>
      </c>
      <c r="H67" s="11">
        <v>0</v>
      </c>
      <c r="I67" s="11">
        <f>E67+F67+G67+H67</f>
        <v>0</v>
      </c>
      <c r="J67" s="11"/>
      <c r="K67" s="9"/>
    </row>
    <row r="68" spans="1:11" ht="24.75" customHeight="1">
      <c r="A68" s="9" t="s">
        <v>27</v>
      </c>
      <c r="B68" s="11"/>
      <c r="C68" s="11"/>
      <c r="D68" s="11"/>
      <c r="E68" s="11">
        <v>0</v>
      </c>
      <c r="F68" s="11">
        <v>0</v>
      </c>
      <c r="G68" s="11">
        <v>0</v>
      </c>
      <c r="H68" s="11">
        <v>0</v>
      </c>
      <c r="I68" s="11">
        <f>E68+F68+G68+H68</f>
        <v>0</v>
      </c>
      <c r="J68" s="11"/>
      <c r="K68" s="9"/>
    </row>
    <row r="69" spans="1:11" ht="22.5" customHeight="1">
      <c r="A69" s="9" t="s">
        <v>30</v>
      </c>
      <c r="B69" s="11"/>
      <c r="C69" s="11"/>
      <c r="D69" s="11"/>
      <c r="E69" s="11">
        <v>0</v>
      </c>
      <c r="F69" s="11">
        <v>0</v>
      </c>
      <c r="G69" s="11">
        <v>0</v>
      </c>
      <c r="H69" s="11">
        <v>0</v>
      </c>
      <c r="I69" s="11">
        <f>E69+F69+G69+H69</f>
        <v>0</v>
      </c>
      <c r="J69" s="11"/>
      <c r="K69" s="9"/>
    </row>
    <row r="70" spans="1:11" ht="49.5" customHeight="1">
      <c r="A70" s="11" t="s">
        <v>118</v>
      </c>
      <c r="B70" s="11"/>
      <c r="C70" s="11">
        <v>5</v>
      </c>
      <c r="D70" s="11"/>
      <c r="E70" s="11">
        <v>143.6</v>
      </c>
      <c r="F70" s="11">
        <f>183.4+71.4</f>
        <v>254.8</v>
      </c>
      <c r="G70" s="11">
        <v>240.3</v>
      </c>
      <c r="H70" s="11">
        <v>240.3</v>
      </c>
      <c r="I70" s="11">
        <f>SUM(E70:H70)</f>
        <v>879</v>
      </c>
      <c r="J70" s="11" t="s">
        <v>103</v>
      </c>
      <c r="K70" s="9" t="s">
        <v>34</v>
      </c>
    </row>
    <row r="71" spans="1:11" ht="20.25" customHeight="1">
      <c r="A71" s="9" t="s">
        <v>29</v>
      </c>
      <c r="B71" s="11"/>
      <c r="C71" s="11"/>
      <c r="D71" s="11"/>
      <c r="E71" s="11">
        <v>143.6</v>
      </c>
      <c r="F71" s="11">
        <f>183.4+71.4</f>
        <v>254.8</v>
      </c>
      <c r="G71" s="11">
        <v>240.3</v>
      </c>
      <c r="H71" s="11">
        <v>240.3</v>
      </c>
      <c r="I71" s="11">
        <f>SUM(E71:H71)</f>
        <v>879</v>
      </c>
      <c r="J71" s="11"/>
      <c r="K71" s="9"/>
    </row>
    <row r="72" spans="1:11" ht="25.5" customHeight="1">
      <c r="A72" s="9" t="s">
        <v>28</v>
      </c>
      <c r="B72" s="11"/>
      <c r="C72" s="11"/>
      <c r="D72" s="11"/>
      <c r="E72" s="11">
        <v>0</v>
      </c>
      <c r="F72" s="11">
        <v>0</v>
      </c>
      <c r="G72" s="11">
        <v>0</v>
      </c>
      <c r="H72" s="11">
        <v>0</v>
      </c>
      <c r="I72" s="11">
        <f>SUM(E72:H72)</f>
        <v>0</v>
      </c>
      <c r="J72" s="11"/>
      <c r="K72" s="9"/>
    </row>
    <row r="73" spans="1:11" ht="24.75" customHeight="1">
      <c r="A73" s="9" t="s">
        <v>27</v>
      </c>
      <c r="B73" s="11"/>
      <c r="C73" s="11"/>
      <c r="D73" s="11"/>
      <c r="E73" s="11">
        <v>0</v>
      </c>
      <c r="F73" s="11">
        <v>0</v>
      </c>
      <c r="G73" s="11">
        <v>0</v>
      </c>
      <c r="H73" s="11">
        <v>0</v>
      </c>
      <c r="I73" s="11">
        <f>SUM(E73:H73)</f>
        <v>0</v>
      </c>
      <c r="J73" s="11"/>
      <c r="K73" s="9"/>
    </row>
    <row r="74" spans="1:11" ht="24" customHeight="1">
      <c r="A74" s="9" t="s">
        <v>30</v>
      </c>
      <c r="B74" s="11"/>
      <c r="C74" s="11"/>
      <c r="D74" s="11"/>
      <c r="E74" s="11">
        <v>0</v>
      </c>
      <c r="F74" s="11">
        <v>0</v>
      </c>
      <c r="G74" s="11">
        <v>0</v>
      </c>
      <c r="H74" s="11">
        <v>0</v>
      </c>
      <c r="I74" s="11">
        <f>SUM(E74:H74)</f>
        <v>0</v>
      </c>
      <c r="J74" s="11"/>
      <c r="K74" s="9"/>
    </row>
    <row r="75" spans="1:11" ht="36" customHeight="1">
      <c r="A75" s="5" t="s">
        <v>113</v>
      </c>
      <c r="B75" s="11"/>
      <c r="C75" s="11">
        <v>1</v>
      </c>
      <c r="D75" s="11"/>
      <c r="E75" s="11">
        <v>0</v>
      </c>
      <c r="F75" s="11">
        <f>F76+F77+F78+F79</f>
        <v>0</v>
      </c>
      <c r="G75" s="11">
        <v>50</v>
      </c>
      <c r="H75" s="11">
        <v>50</v>
      </c>
      <c r="I75" s="11">
        <f>SUM(D75:H75)</f>
        <v>100</v>
      </c>
      <c r="J75" s="11" t="s">
        <v>103</v>
      </c>
      <c r="K75" s="16" t="s">
        <v>84</v>
      </c>
    </row>
    <row r="76" spans="1:11" ht="24" customHeight="1">
      <c r="A76" s="9" t="s">
        <v>29</v>
      </c>
      <c r="B76" s="11"/>
      <c r="C76" s="11"/>
      <c r="D76" s="11"/>
      <c r="E76" s="11">
        <v>0</v>
      </c>
      <c r="F76" s="11">
        <v>0</v>
      </c>
      <c r="G76" s="11">
        <v>50</v>
      </c>
      <c r="H76" s="11">
        <v>50</v>
      </c>
      <c r="I76" s="11">
        <f>SUM(D76:H76)</f>
        <v>100</v>
      </c>
      <c r="J76" s="11"/>
      <c r="K76" s="16"/>
    </row>
    <row r="77" spans="1:11" ht="22.5" customHeight="1">
      <c r="A77" s="9" t="s">
        <v>28</v>
      </c>
      <c r="B77" s="11"/>
      <c r="C77" s="11"/>
      <c r="D77" s="11"/>
      <c r="E77" s="11">
        <v>0</v>
      </c>
      <c r="F77" s="11">
        <v>0</v>
      </c>
      <c r="G77" s="11">
        <v>0</v>
      </c>
      <c r="H77" s="11">
        <v>0</v>
      </c>
      <c r="I77" s="11">
        <f>SUM(D77:H77)</f>
        <v>0</v>
      </c>
      <c r="J77" s="11"/>
      <c r="K77" s="16"/>
    </row>
    <row r="78" spans="1:11" ht="23.25" customHeight="1">
      <c r="A78" s="9" t="s">
        <v>27</v>
      </c>
      <c r="B78" s="11"/>
      <c r="C78" s="11"/>
      <c r="D78" s="11"/>
      <c r="E78" s="11">
        <v>0</v>
      </c>
      <c r="F78" s="11">
        <v>0</v>
      </c>
      <c r="G78" s="11">
        <v>0</v>
      </c>
      <c r="H78" s="11">
        <v>0</v>
      </c>
      <c r="I78" s="11">
        <f aca="true" t="shared" si="1" ref="I78:I86">SUM(D78:H78)</f>
        <v>0</v>
      </c>
      <c r="J78" s="11"/>
      <c r="K78" s="16"/>
    </row>
    <row r="79" spans="1:11" ht="23.25" customHeight="1">
      <c r="A79" s="9" t="s">
        <v>30</v>
      </c>
      <c r="B79" s="11"/>
      <c r="C79" s="11"/>
      <c r="D79" s="11"/>
      <c r="E79" s="11">
        <v>0</v>
      </c>
      <c r="F79" s="11">
        <v>0</v>
      </c>
      <c r="G79" s="11">
        <v>0</v>
      </c>
      <c r="H79" s="11">
        <v>0</v>
      </c>
      <c r="I79" s="11">
        <f t="shared" si="1"/>
        <v>0</v>
      </c>
      <c r="J79" s="11"/>
      <c r="K79" s="16"/>
    </row>
    <row r="80" spans="1:11" ht="30.75" customHeight="1">
      <c r="A80" s="15" t="s">
        <v>114</v>
      </c>
      <c r="B80" s="11"/>
      <c r="C80" s="11">
        <v>1</v>
      </c>
      <c r="D80" s="11" t="s">
        <v>93</v>
      </c>
      <c r="E80" s="11">
        <v>0</v>
      </c>
      <c r="F80" s="11">
        <v>0</v>
      </c>
      <c r="G80" s="11">
        <v>0</v>
      </c>
      <c r="H80" s="11">
        <v>0</v>
      </c>
      <c r="I80" s="11">
        <f t="shared" si="1"/>
        <v>0</v>
      </c>
      <c r="J80" s="11"/>
      <c r="K80" s="17" t="s">
        <v>83</v>
      </c>
    </row>
    <row r="81" spans="1:11" ht="23.25" customHeight="1">
      <c r="A81" s="9" t="s">
        <v>29</v>
      </c>
      <c r="B81" s="11"/>
      <c r="C81" s="11"/>
      <c r="D81" s="11"/>
      <c r="E81" s="11">
        <v>0</v>
      </c>
      <c r="F81" s="11">
        <v>0</v>
      </c>
      <c r="G81" s="11">
        <v>0</v>
      </c>
      <c r="H81" s="11">
        <v>0</v>
      </c>
      <c r="I81" s="11">
        <f t="shared" si="1"/>
        <v>0</v>
      </c>
      <c r="J81" s="18" t="s">
        <v>103</v>
      </c>
      <c r="K81" s="17"/>
    </row>
    <row r="82" spans="1:11" ht="28.5" customHeight="1">
      <c r="A82" s="9" t="s">
        <v>28</v>
      </c>
      <c r="B82" s="11"/>
      <c r="C82" s="11"/>
      <c r="D82" s="11"/>
      <c r="E82" s="11">
        <v>0</v>
      </c>
      <c r="F82" s="11">
        <v>0</v>
      </c>
      <c r="G82" s="11">
        <v>0</v>
      </c>
      <c r="H82" s="11">
        <v>0</v>
      </c>
      <c r="I82" s="11">
        <f t="shared" si="1"/>
        <v>0</v>
      </c>
      <c r="J82" s="18" t="s">
        <v>101</v>
      </c>
      <c r="K82" s="17"/>
    </row>
    <row r="83" spans="1:11" ht="27.75" customHeight="1">
      <c r="A83" s="9" t="s">
        <v>27</v>
      </c>
      <c r="B83" s="11"/>
      <c r="C83" s="11"/>
      <c r="D83" s="11"/>
      <c r="E83" s="11">
        <v>0</v>
      </c>
      <c r="F83" s="11">
        <v>0</v>
      </c>
      <c r="G83" s="11">
        <v>0</v>
      </c>
      <c r="H83" s="11">
        <v>0</v>
      </c>
      <c r="I83" s="11">
        <f t="shared" si="1"/>
        <v>0</v>
      </c>
      <c r="J83" s="18"/>
      <c r="K83" s="17"/>
    </row>
    <row r="84" spans="1:11" ht="27.75" customHeight="1">
      <c r="A84" s="9" t="s">
        <v>30</v>
      </c>
      <c r="B84" s="11"/>
      <c r="C84" s="11"/>
      <c r="D84" s="11"/>
      <c r="E84" s="11">
        <v>0</v>
      </c>
      <c r="F84" s="11">
        <v>0</v>
      </c>
      <c r="G84" s="11">
        <v>0</v>
      </c>
      <c r="H84" s="11">
        <v>0</v>
      </c>
      <c r="I84" s="11">
        <f t="shared" si="1"/>
        <v>0</v>
      </c>
      <c r="J84" s="18"/>
      <c r="K84" s="17"/>
    </row>
    <row r="85" spans="1:11" ht="27.75" customHeight="1">
      <c r="A85" s="9" t="s">
        <v>139</v>
      </c>
      <c r="B85" s="11"/>
      <c r="C85" s="11"/>
      <c r="D85" s="11"/>
      <c r="E85" s="11">
        <v>174.6</v>
      </c>
      <c r="F85" s="11">
        <v>717.4</v>
      </c>
      <c r="G85" s="11">
        <v>717.4</v>
      </c>
      <c r="H85" s="11">
        <v>717.4</v>
      </c>
      <c r="I85" s="11">
        <f t="shared" si="1"/>
        <v>2326.8</v>
      </c>
      <c r="J85" s="18"/>
      <c r="K85" s="17"/>
    </row>
    <row r="86" spans="1:11" ht="27.75" customHeight="1">
      <c r="A86" s="9" t="s">
        <v>29</v>
      </c>
      <c r="B86" s="11"/>
      <c r="C86" s="11"/>
      <c r="D86" s="11"/>
      <c r="E86" s="11">
        <v>174.6</v>
      </c>
      <c r="F86" s="11">
        <v>717.4</v>
      </c>
      <c r="G86" s="11">
        <v>717.4</v>
      </c>
      <c r="H86" s="11">
        <v>717.4</v>
      </c>
      <c r="I86" s="11">
        <f t="shared" si="1"/>
        <v>2326.8</v>
      </c>
      <c r="J86" s="18"/>
      <c r="K86" s="17"/>
    </row>
    <row r="87" spans="1:11" ht="27.75" customHeight="1">
      <c r="A87" s="9" t="s">
        <v>28</v>
      </c>
      <c r="B87" s="11"/>
      <c r="C87" s="11"/>
      <c r="D87" s="11"/>
      <c r="E87" s="11">
        <v>0</v>
      </c>
      <c r="F87" s="11">
        <v>0</v>
      </c>
      <c r="G87" s="11"/>
      <c r="H87" s="11"/>
      <c r="I87" s="11"/>
      <c r="J87" s="18"/>
      <c r="K87" s="17"/>
    </row>
    <row r="88" spans="1:11" ht="27.75" customHeight="1">
      <c r="A88" s="9" t="s">
        <v>27</v>
      </c>
      <c r="B88" s="11"/>
      <c r="C88" s="11"/>
      <c r="D88" s="11"/>
      <c r="E88" s="11">
        <v>0</v>
      </c>
      <c r="F88" s="11">
        <v>0</v>
      </c>
      <c r="G88" s="11"/>
      <c r="H88" s="11"/>
      <c r="I88" s="11"/>
      <c r="J88" s="18"/>
      <c r="K88" s="17"/>
    </row>
    <row r="89" spans="1:11" ht="27.75" customHeight="1">
      <c r="A89" s="9" t="s">
        <v>30</v>
      </c>
      <c r="B89" s="11"/>
      <c r="C89" s="11"/>
      <c r="D89" s="11"/>
      <c r="E89" s="11">
        <v>0</v>
      </c>
      <c r="F89" s="11">
        <v>0</v>
      </c>
      <c r="G89" s="11"/>
      <c r="H89" s="11"/>
      <c r="I89" s="11"/>
      <c r="J89" s="18"/>
      <c r="K89" s="17"/>
    </row>
    <row r="90" spans="1:11" ht="27.75" customHeight="1">
      <c r="A90" s="9" t="s">
        <v>140</v>
      </c>
      <c r="B90" s="11"/>
      <c r="C90" s="11"/>
      <c r="D90" s="11"/>
      <c r="E90" s="11">
        <v>712.2</v>
      </c>
      <c r="F90" s="11">
        <v>1288.5</v>
      </c>
      <c r="G90" s="11">
        <v>1288.5</v>
      </c>
      <c r="H90" s="11">
        <v>1288.5</v>
      </c>
      <c r="I90" s="11">
        <f>SUM(E90:H90)</f>
        <v>4577.7</v>
      </c>
      <c r="J90" s="18"/>
      <c r="K90" s="17"/>
    </row>
    <row r="91" spans="1:11" ht="27.75" customHeight="1">
      <c r="A91" s="9" t="s">
        <v>29</v>
      </c>
      <c r="B91" s="11"/>
      <c r="C91" s="11"/>
      <c r="D91" s="11"/>
      <c r="E91" s="11">
        <v>712.2</v>
      </c>
      <c r="F91" s="11">
        <v>1288.5</v>
      </c>
      <c r="G91" s="11">
        <v>1288.5</v>
      </c>
      <c r="H91" s="11">
        <v>1288.5</v>
      </c>
      <c r="I91" s="11">
        <f>SUM(E91:H91)</f>
        <v>4577.7</v>
      </c>
      <c r="J91" s="18"/>
      <c r="K91" s="17"/>
    </row>
    <row r="92" spans="1:11" ht="27.75" customHeight="1">
      <c r="A92" s="9" t="s">
        <v>28</v>
      </c>
      <c r="B92" s="11"/>
      <c r="C92" s="11"/>
      <c r="D92" s="11"/>
      <c r="E92" s="11">
        <v>0</v>
      </c>
      <c r="F92" s="11">
        <v>0</v>
      </c>
      <c r="G92" s="11"/>
      <c r="H92" s="11"/>
      <c r="I92" s="11"/>
      <c r="J92" s="18"/>
      <c r="K92" s="17"/>
    </row>
    <row r="93" spans="1:11" ht="27.75" customHeight="1">
      <c r="A93" s="9" t="s">
        <v>27</v>
      </c>
      <c r="B93" s="11"/>
      <c r="C93" s="11"/>
      <c r="D93" s="11"/>
      <c r="E93" s="11">
        <v>0</v>
      </c>
      <c r="F93" s="11">
        <v>0</v>
      </c>
      <c r="G93" s="11"/>
      <c r="H93" s="11"/>
      <c r="I93" s="11"/>
      <c r="J93" s="18"/>
      <c r="K93" s="17"/>
    </row>
    <row r="94" spans="1:11" ht="27.75" customHeight="1">
      <c r="A94" s="9" t="s">
        <v>30</v>
      </c>
      <c r="B94" s="11"/>
      <c r="C94" s="11"/>
      <c r="D94" s="11"/>
      <c r="E94" s="11"/>
      <c r="F94" s="11"/>
      <c r="G94" s="11"/>
      <c r="H94" s="11"/>
      <c r="I94" s="11"/>
      <c r="J94" s="18"/>
      <c r="K94" s="17"/>
    </row>
    <row r="95" spans="1:11" ht="27.75" customHeight="1">
      <c r="A95" s="19" t="s">
        <v>50</v>
      </c>
      <c r="B95" s="11"/>
      <c r="C95" s="11"/>
      <c r="D95" s="11"/>
      <c r="E95" s="11">
        <f>E7+E13+E18+E27+E35+E42+E49+E55+E59+E65+E70+E76+E85+E90</f>
        <v>10917.2</v>
      </c>
      <c r="F95" s="11">
        <f>F7+F13+F18+F27+F35+F42+F49+F55+F59+F65+F70+F76+F85+F90</f>
        <v>16118.799999999997</v>
      </c>
      <c r="G95" s="11">
        <f>G7+G13+G18+G27+G35+G42+G49+G55+G59+G65+G70+G76+G85+G90</f>
        <v>24490.399999999998</v>
      </c>
      <c r="H95" s="11">
        <f>H7+H13+H18+H27+H35+H42+H49+H55+H59+H65+H70+H76+H85+H90</f>
        <v>20990.1</v>
      </c>
      <c r="I95" s="11">
        <f>SUM(E95:H95)</f>
        <v>72516.5</v>
      </c>
      <c r="J95" s="18"/>
      <c r="K95" s="17"/>
    </row>
    <row r="96" spans="1:11" ht="18.75" customHeight="1">
      <c r="A96" s="19" t="s">
        <v>4</v>
      </c>
      <c r="B96" s="11"/>
      <c r="C96" s="11"/>
      <c r="D96" s="11"/>
      <c r="E96" s="11"/>
      <c r="F96" s="11"/>
      <c r="G96" s="11"/>
      <c r="H96" s="11"/>
      <c r="I96" s="11"/>
      <c r="J96" s="18"/>
      <c r="K96" s="17"/>
    </row>
    <row r="97" spans="1:11" ht="18" customHeight="1">
      <c r="A97" s="19" t="s">
        <v>26</v>
      </c>
      <c r="B97" s="11"/>
      <c r="C97" s="11"/>
      <c r="D97" s="11"/>
      <c r="E97" s="11">
        <v>10917.2</v>
      </c>
      <c r="F97" s="11">
        <f>F98+F99+F100+F101</f>
        <v>16118.799999999997</v>
      </c>
      <c r="G97" s="11">
        <v>24490.4</v>
      </c>
      <c r="H97" s="11">
        <v>20990.1</v>
      </c>
      <c r="I97" s="11">
        <f>E97+F97+G97+H97</f>
        <v>72516.5</v>
      </c>
      <c r="J97" s="18"/>
      <c r="K97" s="17"/>
    </row>
    <row r="98" spans="1:11" ht="15.75">
      <c r="A98" s="14" t="s">
        <v>27</v>
      </c>
      <c r="B98" s="11"/>
      <c r="C98" s="11"/>
      <c r="D98" s="9"/>
      <c r="E98" s="11">
        <f>E11+E16+E22+E29+E37+E44+E51+E57+E62+E68+E73+E78</f>
        <v>0</v>
      </c>
      <c r="F98" s="11"/>
      <c r="G98" s="11"/>
      <c r="H98" s="11"/>
      <c r="I98" s="11"/>
      <c r="J98" s="27"/>
      <c r="K98" s="20"/>
    </row>
    <row r="99" spans="1:11" ht="15.75">
      <c r="A99" s="14" t="s">
        <v>28</v>
      </c>
      <c r="B99" s="9"/>
      <c r="C99" s="9"/>
      <c r="D99" s="9"/>
      <c r="E99" s="11">
        <f>E10+E15+E20+E29+E36+E43+E50+E56+E61+E67+E72+E78+E87+E92</f>
        <v>642.5</v>
      </c>
      <c r="F99" s="11">
        <f>F15+F21+F36+F43+F50+F56+F67+F72+F77+F10+F28+F61+F82</f>
        <v>620.9</v>
      </c>
      <c r="G99" s="11">
        <f>G15+G21+G36+G43+G50+G56+G67+G72+G77+G10+G28+G61+G82</f>
        <v>4120.9</v>
      </c>
      <c r="H99" s="11">
        <f>H15+H21+H36+H43+H50+H56+H67+H72+H77+H10+H28+H61+H82</f>
        <v>620.9</v>
      </c>
      <c r="I99" s="11">
        <f>E99+F99+G99+H99</f>
        <v>6005.199999999999</v>
      </c>
      <c r="J99" s="27"/>
      <c r="K99" s="20"/>
    </row>
    <row r="100" spans="1:11" ht="15.75">
      <c r="A100" s="14" t="s">
        <v>29</v>
      </c>
      <c r="B100" s="9"/>
      <c r="C100" s="9"/>
      <c r="D100" s="9"/>
      <c r="E100" s="11">
        <f>E9+E14+E20+E27+E35+E42+E49+E55+E60+E66+E71+E76+E83+E86+E91</f>
        <v>10240.300000000001</v>
      </c>
      <c r="F100" s="11">
        <f>F9+F14+F19+F27+F35+F42+F49+F55+F60+F66+F71+F77+F86+F91</f>
        <v>15497.899999999998</v>
      </c>
      <c r="G100" s="11">
        <f>G9+G14+G19+G27+G35+G42+G49+G55+G60+G66+G71+G77+G86+G91</f>
        <v>20219.5</v>
      </c>
      <c r="H100" s="11">
        <f>H9+H14+H19+H27+H35+H42+H49+H55+H60+H66+H71+H77+H86+H91</f>
        <v>20219.2</v>
      </c>
      <c r="I100" s="11">
        <f>E100+F100+G100+H100</f>
        <v>66176.9</v>
      </c>
      <c r="J100" s="11"/>
      <c r="K100" s="10"/>
    </row>
    <row r="101" spans="1:11" ht="15.75">
      <c r="A101" s="14" t="s">
        <v>30</v>
      </c>
      <c r="B101" s="9"/>
      <c r="C101" s="9"/>
      <c r="D101" s="9"/>
      <c r="E101" s="11"/>
      <c r="F101" s="11"/>
      <c r="G101" s="11"/>
      <c r="H101" s="11"/>
      <c r="I101" s="11"/>
      <c r="J101" s="11"/>
      <c r="K101" s="11"/>
    </row>
    <row r="102" spans="1:11" ht="15.75">
      <c r="A102" s="8"/>
      <c r="B102" s="9"/>
      <c r="C102" s="9"/>
      <c r="D102" s="9"/>
      <c r="E102" s="11"/>
      <c r="F102" s="11"/>
      <c r="G102" s="11"/>
      <c r="H102" s="11"/>
      <c r="I102" s="11"/>
      <c r="J102" s="11"/>
      <c r="K102" s="11"/>
    </row>
    <row r="103" spans="1:11" ht="15.75" customHeight="1">
      <c r="A103" s="80" t="s">
        <v>63</v>
      </c>
      <c r="B103" s="80"/>
      <c r="C103" s="80"/>
      <c r="D103" s="80"/>
      <c r="E103" s="80"/>
      <c r="F103" s="80"/>
      <c r="G103" s="80"/>
      <c r="H103" s="80"/>
      <c r="I103" s="80"/>
      <c r="J103" s="80"/>
      <c r="K103" s="80"/>
    </row>
  </sheetData>
  <sheetProtection/>
  <mergeCells count="37">
    <mergeCell ref="A3:K3"/>
    <mergeCell ref="A64:K64"/>
    <mergeCell ref="J32:J34"/>
    <mergeCell ref="J39:J41"/>
    <mergeCell ref="J46:J48"/>
    <mergeCell ref="J53:J63"/>
    <mergeCell ref="A4:K4"/>
    <mergeCell ref="A5:A6"/>
    <mergeCell ref="D5:D6"/>
    <mergeCell ref="E5:H5"/>
    <mergeCell ref="A103:K103"/>
    <mergeCell ref="I5:I6"/>
    <mergeCell ref="J5:J6"/>
    <mergeCell ref="K5:K6"/>
    <mergeCell ref="A31:K31"/>
    <mergeCell ref="A53:A54"/>
    <mergeCell ref="A24:A26"/>
    <mergeCell ref="K39:K41"/>
    <mergeCell ref="C5:C6"/>
    <mergeCell ref="K46:K48"/>
    <mergeCell ref="J7:J8"/>
    <mergeCell ref="B5:B6"/>
    <mergeCell ref="A7:A8"/>
    <mergeCell ref="B7:B8"/>
    <mergeCell ref="C7:C8"/>
    <mergeCell ref="D7:D8"/>
    <mergeCell ref="E7:E8"/>
    <mergeCell ref="K7:K8"/>
    <mergeCell ref="F7:F8"/>
    <mergeCell ref="K32:K34"/>
    <mergeCell ref="A32:A34"/>
    <mergeCell ref="A39:A41"/>
    <mergeCell ref="A46:A48"/>
    <mergeCell ref="K24:K30"/>
    <mergeCell ref="G7:G8"/>
    <mergeCell ref="H7:H8"/>
    <mergeCell ref="I7:I8"/>
  </mergeCells>
  <printOptions/>
  <pageMargins left="0.25" right="0.25" top="0.75" bottom="0.75" header="0.3" footer="0.3"/>
  <pageSetup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J23"/>
  <sheetViews>
    <sheetView zoomScalePageLayoutView="0" workbookViewId="0" topLeftCell="A10">
      <selection activeCell="A4" sqref="A4:IV9"/>
    </sheetView>
  </sheetViews>
  <sheetFormatPr defaultColWidth="9.140625" defaultRowHeight="15"/>
  <cols>
    <col min="1" max="1" width="18.421875" style="0" customWidth="1"/>
    <col min="4" max="4" width="6.57421875" style="0" customWidth="1"/>
    <col min="5" max="5" width="6.8515625" style="0" customWidth="1"/>
    <col min="6" max="6" width="6.28125" style="0" customWidth="1"/>
    <col min="7" max="7" width="6.421875" style="0" customWidth="1"/>
    <col min="10" max="10" width="36.28125" style="0" customWidth="1"/>
  </cols>
  <sheetData>
    <row r="1" spans="1:10" ht="15">
      <c r="A1" s="100" t="s">
        <v>9</v>
      </c>
      <c r="B1" s="101"/>
      <c r="C1" s="101"/>
      <c r="D1" s="101"/>
      <c r="E1" s="101"/>
      <c r="F1" s="101"/>
      <c r="G1" s="101"/>
      <c r="H1" s="101"/>
      <c r="I1" s="101"/>
      <c r="J1" s="102"/>
    </row>
    <row r="2" spans="1:10" ht="15">
      <c r="A2" s="103" t="s">
        <v>1</v>
      </c>
      <c r="B2" s="103" t="s">
        <v>3</v>
      </c>
      <c r="C2" s="103" t="s">
        <v>4</v>
      </c>
      <c r="D2" s="97" t="s">
        <v>7</v>
      </c>
      <c r="E2" s="98"/>
      <c r="F2" s="98"/>
      <c r="G2" s="99"/>
      <c r="H2" s="105" t="s">
        <v>5</v>
      </c>
      <c r="I2" s="103" t="s">
        <v>8</v>
      </c>
      <c r="J2" s="103" t="s">
        <v>6</v>
      </c>
    </row>
    <row r="3" spans="1:10" ht="15">
      <c r="A3" s="104"/>
      <c r="B3" s="104"/>
      <c r="C3" s="104"/>
      <c r="D3" s="1">
        <v>2017</v>
      </c>
      <c r="E3" s="1">
        <v>2018</v>
      </c>
      <c r="F3" s="1">
        <v>2019</v>
      </c>
      <c r="G3" s="1">
        <v>2020</v>
      </c>
      <c r="H3" s="104"/>
      <c r="I3" s="104"/>
      <c r="J3" s="104"/>
    </row>
    <row r="4" spans="1:10" ht="90">
      <c r="A4" s="2" t="s">
        <v>11</v>
      </c>
      <c r="B4" s="2"/>
      <c r="C4" s="2"/>
      <c r="D4" s="2">
        <v>0</v>
      </c>
      <c r="E4" s="2">
        <v>0</v>
      </c>
      <c r="F4" s="2">
        <v>0</v>
      </c>
      <c r="G4" s="2">
        <v>0</v>
      </c>
      <c r="H4" s="2">
        <v>0</v>
      </c>
      <c r="I4" s="2"/>
      <c r="J4" s="2"/>
    </row>
    <row r="5" spans="1:10" ht="60">
      <c r="A5" s="2" t="s">
        <v>12</v>
      </c>
      <c r="B5" s="2"/>
      <c r="C5" s="2"/>
      <c r="D5" s="2">
        <v>0</v>
      </c>
      <c r="E5" s="2">
        <v>0</v>
      </c>
      <c r="F5" s="2">
        <v>0</v>
      </c>
      <c r="G5" s="2">
        <v>0</v>
      </c>
      <c r="H5" s="2">
        <v>0</v>
      </c>
      <c r="I5" s="2"/>
      <c r="J5" s="2" t="s">
        <v>13</v>
      </c>
    </row>
    <row r="6" spans="1:10" ht="75">
      <c r="A6" s="2" t="s">
        <v>14</v>
      </c>
      <c r="B6" s="2"/>
      <c r="C6" s="2"/>
      <c r="D6" s="2">
        <v>0</v>
      </c>
      <c r="E6" s="2">
        <v>0</v>
      </c>
      <c r="F6" s="2">
        <v>0</v>
      </c>
      <c r="G6" s="2">
        <v>0</v>
      </c>
      <c r="H6" s="2">
        <v>0</v>
      </c>
      <c r="I6" s="2"/>
      <c r="J6" s="2"/>
    </row>
    <row r="7" spans="1:10" ht="105">
      <c r="A7" s="2" t="s">
        <v>16</v>
      </c>
      <c r="B7" s="2"/>
      <c r="C7" s="2"/>
      <c r="D7" s="2">
        <v>0</v>
      </c>
      <c r="E7" s="2">
        <v>0</v>
      </c>
      <c r="F7" s="2">
        <v>0</v>
      </c>
      <c r="G7" s="2">
        <v>0</v>
      </c>
      <c r="H7" s="2">
        <v>0</v>
      </c>
      <c r="I7" s="2"/>
      <c r="J7" s="2" t="s">
        <v>15</v>
      </c>
    </row>
    <row r="8" spans="1:10" ht="150">
      <c r="A8" s="2" t="s">
        <v>17</v>
      </c>
      <c r="B8" s="2"/>
      <c r="C8" s="2"/>
      <c r="D8" s="2">
        <v>0</v>
      </c>
      <c r="E8" s="2">
        <v>0</v>
      </c>
      <c r="F8" s="2">
        <v>0</v>
      </c>
      <c r="G8" s="2">
        <v>0</v>
      </c>
      <c r="H8" s="2">
        <v>0</v>
      </c>
      <c r="I8" s="2"/>
      <c r="J8" s="2"/>
    </row>
    <row r="9" spans="1:10" ht="60">
      <c r="A9" s="2" t="s">
        <v>18</v>
      </c>
      <c r="B9" s="2"/>
      <c r="C9" s="2"/>
      <c r="D9" s="2">
        <v>0</v>
      </c>
      <c r="E9" s="2">
        <v>0</v>
      </c>
      <c r="F9" s="2">
        <v>0</v>
      </c>
      <c r="G9" s="2">
        <v>0</v>
      </c>
      <c r="H9" s="2">
        <v>0</v>
      </c>
      <c r="I9" s="2"/>
      <c r="J9" s="2"/>
    </row>
    <row r="10" spans="1:10" ht="75">
      <c r="A10" s="2" t="s">
        <v>19</v>
      </c>
      <c r="B10" s="2"/>
      <c r="C10" s="2"/>
      <c r="D10" s="97" t="s">
        <v>20</v>
      </c>
      <c r="E10" s="98"/>
      <c r="F10" s="98"/>
      <c r="G10" s="98"/>
      <c r="H10" s="99"/>
      <c r="I10" s="2"/>
      <c r="J10" s="2"/>
    </row>
    <row r="11" spans="1:10" ht="30">
      <c r="A11" s="1" t="s">
        <v>21</v>
      </c>
      <c r="B11" s="1"/>
      <c r="C11" s="1"/>
      <c r="D11" s="1"/>
      <c r="E11" s="1"/>
      <c r="F11" s="1"/>
      <c r="G11" s="1"/>
      <c r="H11" s="1"/>
      <c r="I11" s="1">
        <v>0</v>
      </c>
      <c r="J11" s="1"/>
    </row>
    <row r="12" spans="1:10" ht="15">
      <c r="A12" s="1"/>
      <c r="B12" s="1"/>
      <c r="C12" s="1"/>
      <c r="D12" s="1"/>
      <c r="E12" s="1"/>
      <c r="F12" s="1"/>
      <c r="G12" s="1"/>
      <c r="H12" s="1"/>
      <c r="I12" s="1"/>
      <c r="J12" s="1"/>
    </row>
    <row r="13" spans="1:10" ht="15">
      <c r="A13" s="1"/>
      <c r="B13" s="1"/>
      <c r="C13" s="1"/>
      <c r="D13" s="1"/>
      <c r="E13" s="1"/>
      <c r="F13" s="1"/>
      <c r="G13" s="1"/>
      <c r="H13" s="1"/>
      <c r="I13" s="1"/>
      <c r="J13" s="1"/>
    </row>
    <row r="14" spans="1:10" ht="15">
      <c r="A14" s="1"/>
      <c r="B14" s="1"/>
      <c r="C14" s="1"/>
      <c r="D14" s="1"/>
      <c r="E14" s="1"/>
      <c r="F14" s="1"/>
      <c r="G14" s="1"/>
      <c r="H14" s="1"/>
      <c r="I14" s="1"/>
      <c r="J14" s="1"/>
    </row>
    <row r="15" spans="1:10" ht="15">
      <c r="A15" s="1"/>
      <c r="B15" s="1"/>
      <c r="C15" s="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sheetData>
  <sheetProtection/>
  <mergeCells count="9">
    <mergeCell ref="D10:H10"/>
    <mergeCell ref="A1:J1"/>
    <mergeCell ref="D2:G2"/>
    <mergeCell ref="A2:A3"/>
    <mergeCell ref="B2:B3"/>
    <mergeCell ref="C2:C3"/>
    <mergeCell ref="H2:H3"/>
    <mergeCell ref="I2:I3"/>
    <mergeCell ref="J2:J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64"/>
  <sheetViews>
    <sheetView zoomScalePageLayoutView="0" workbookViewId="0" topLeftCell="A1">
      <selection activeCell="L1" sqref="L1"/>
    </sheetView>
  </sheetViews>
  <sheetFormatPr defaultColWidth="9.140625" defaultRowHeight="15"/>
  <cols>
    <col min="1" max="1" width="52.28125" style="56" customWidth="1"/>
    <col min="2" max="3" width="9.140625" style="56" customWidth="1"/>
    <col min="4" max="4" width="7.57421875" style="56" customWidth="1"/>
    <col min="5" max="5" width="7.8515625" style="56" customWidth="1"/>
    <col min="6" max="6" width="8.28125" style="56" customWidth="1"/>
    <col min="7" max="7" width="8.140625" style="56" customWidth="1"/>
    <col min="8" max="8" width="9.140625" style="56" customWidth="1"/>
    <col min="9" max="9" width="13.7109375" style="56" customWidth="1"/>
    <col min="10" max="10" width="23.140625" style="56" customWidth="1"/>
    <col min="11" max="16384" width="9.140625" style="56" customWidth="1"/>
  </cols>
  <sheetData>
    <row r="1" spans="9:10" s="69" customFormat="1" ht="117.75" customHeight="1">
      <c r="I1" s="106" t="s">
        <v>147</v>
      </c>
      <c r="J1" s="107"/>
    </row>
    <row r="2" spans="1:10" s="38" customFormat="1" ht="15.75">
      <c r="A2" s="122" t="s">
        <v>37</v>
      </c>
      <c r="B2" s="123"/>
      <c r="C2" s="123"/>
      <c r="D2" s="123"/>
      <c r="E2" s="123"/>
      <c r="F2" s="123"/>
      <c r="G2" s="123"/>
      <c r="H2" s="123"/>
      <c r="I2" s="123"/>
      <c r="J2" s="109"/>
    </row>
    <row r="3" spans="1:10" s="38" customFormat="1" ht="15" customHeight="1">
      <c r="A3" s="122" t="s">
        <v>72</v>
      </c>
      <c r="B3" s="123"/>
      <c r="C3" s="123"/>
      <c r="D3" s="123"/>
      <c r="E3" s="123"/>
      <c r="F3" s="123"/>
      <c r="G3" s="123"/>
      <c r="H3" s="123"/>
      <c r="I3" s="123"/>
      <c r="J3" s="109"/>
    </row>
    <row r="4" spans="1:10" ht="31.5" customHeight="1">
      <c r="A4" s="110" t="s">
        <v>1</v>
      </c>
      <c r="B4" s="110" t="s">
        <v>3</v>
      </c>
      <c r="C4" s="110" t="s">
        <v>106</v>
      </c>
      <c r="D4" s="118" t="s">
        <v>64</v>
      </c>
      <c r="E4" s="119"/>
      <c r="F4" s="119"/>
      <c r="G4" s="120"/>
      <c r="H4" s="121" t="s">
        <v>5</v>
      </c>
      <c r="I4" s="110" t="s">
        <v>8</v>
      </c>
      <c r="J4" s="110" t="s">
        <v>6</v>
      </c>
    </row>
    <row r="5" spans="1:10" ht="32.25" customHeight="1">
      <c r="A5" s="111"/>
      <c r="B5" s="111"/>
      <c r="C5" s="111"/>
      <c r="D5" s="7">
        <v>2021</v>
      </c>
      <c r="E5" s="7">
        <v>2022</v>
      </c>
      <c r="F5" s="7">
        <v>2023</v>
      </c>
      <c r="G5" s="7">
        <v>2024</v>
      </c>
      <c r="H5" s="111"/>
      <c r="I5" s="111"/>
      <c r="J5" s="111"/>
    </row>
    <row r="6" spans="1:10" ht="117.75" customHeight="1">
      <c r="A6" s="6" t="s">
        <v>97</v>
      </c>
      <c r="B6" s="6">
        <v>12</v>
      </c>
      <c r="C6" s="6">
        <v>15</v>
      </c>
      <c r="D6" s="6">
        <v>0</v>
      </c>
      <c r="E6" s="6">
        <v>0</v>
      </c>
      <c r="F6" s="6">
        <v>180</v>
      </c>
      <c r="G6" s="6">
        <v>180</v>
      </c>
      <c r="H6" s="6">
        <f aca="true" t="shared" si="0" ref="H6:H40">SUM(D6:G6)</f>
        <v>360</v>
      </c>
      <c r="I6" s="57" t="s">
        <v>104</v>
      </c>
      <c r="J6" s="28" t="s">
        <v>10</v>
      </c>
    </row>
    <row r="7" spans="1:10" ht="26.25" customHeight="1">
      <c r="A7" s="58" t="s">
        <v>29</v>
      </c>
      <c r="B7" s="6"/>
      <c r="C7" s="6"/>
      <c r="D7" s="6">
        <v>0</v>
      </c>
      <c r="E7" s="6">
        <v>0</v>
      </c>
      <c r="F7" s="6">
        <v>180</v>
      </c>
      <c r="G7" s="6">
        <v>180</v>
      </c>
      <c r="H7" s="6">
        <f t="shared" si="0"/>
        <v>360</v>
      </c>
      <c r="I7" s="57"/>
      <c r="J7" s="28"/>
    </row>
    <row r="8" spans="1:10" ht="27" customHeight="1">
      <c r="A8" s="58" t="s">
        <v>28</v>
      </c>
      <c r="B8" s="6"/>
      <c r="C8" s="6"/>
      <c r="D8" s="6">
        <v>0</v>
      </c>
      <c r="E8" s="6">
        <v>0</v>
      </c>
      <c r="F8" s="6">
        <v>0</v>
      </c>
      <c r="G8" s="6">
        <v>0</v>
      </c>
      <c r="H8" s="6">
        <f t="shared" si="0"/>
        <v>0</v>
      </c>
      <c r="I8" s="57"/>
      <c r="J8" s="28"/>
    </row>
    <row r="9" spans="1:10" ht="26.25" customHeight="1">
      <c r="A9" s="58" t="s">
        <v>27</v>
      </c>
      <c r="B9" s="6"/>
      <c r="C9" s="6"/>
      <c r="D9" s="6">
        <v>0</v>
      </c>
      <c r="E9" s="6">
        <v>0</v>
      </c>
      <c r="F9" s="6">
        <v>0</v>
      </c>
      <c r="G9" s="6">
        <v>0</v>
      </c>
      <c r="H9" s="6">
        <f t="shared" si="0"/>
        <v>0</v>
      </c>
      <c r="I9" s="57"/>
      <c r="J9" s="28"/>
    </row>
    <row r="10" spans="1:10" ht="25.5" customHeight="1">
      <c r="A10" s="59" t="s">
        <v>30</v>
      </c>
      <c r="B10" s="6"/>
      <c r="C10" s="6"/>
      <c r="D10" s="6">
        <v>0</v>
      </c>
      <c r="E10" s="6">
        <v>0</v>
      </c>
      <c r="F10" s="6">
        <v>0</v>
      </c>
      <c r="G10" s="6">
        <v>0</v>
      </c>
      <c r="H10" s="6">
        <f t="shared" si="0"/>
        <v>0</v>
      </c>
      <c r="I10" s="57"/>
      <c r="J10" s="28"/>
    </row>
    <row r="11" spans="1:10" ht="216.75" customHeight="1">
      <c r="A11" s="6" t="s">
        <v>119</v>
      </c>
      <c r="B11" s="57">
        <v>10</v>
      </c>
      <c r="C11" s="57">
        <v>25</v>
      </c>
      <c r="D11" s="6">
        <v>0</v>
      </c>
      <c r="E11" s="6">
        <v>0</v>
      </c>
      <c r="F11" s="6">
        <v>150</v>
      </c>
      <c r="G11" s="6">
        <v>150</v>
      </c>
      <c r="H11" s="6">
        <f t="shared" si="0"/>
        <v>300</v>
      </c>
      <c r="I11" s="57" t="s">
        <v>66</v>
      </c>
      <c r="J11" s="6" t="s">
        <v>40</v>
      </c>
    </row>
    <row r="12" spans="1:10" ht="20.25" customHeight="1">
      <c r="A12" s="58" t="s">
        <v>29</v>
      </c>
      <c r="B12" s="60"/>
      <c r="C12" s="57"/>
      <c r="D12" s="6">
        <v>0</v>
      </c>
      <c r="E12" s="6">
        <v>0</v>
      </c>
      <c r="F12" s="6">
        <v>150</v>
      </c>
      <c r="G12" s="6">
        <v>150</v>
      </c>
      <c r="H12" s="6">
        <f t="shared" si="0"/>
        <v>300</v>
      </c>
      <c r="I12" s="57"/>
      <c r="J12" s="6"/>
    </row>
    <row r="13" spans="1:10" ht="21" customHeight="1">
      <c r="A13" s="58" t="s">
        <v>28</v>
      </c>
      <c r="B13" s="60"/>
      <c r="C13" s="57"/>
      <c r="D13" s="57">
        <v>0</v>
      </c>
      <c r="E13" s="57">
        <v>0</v>
      </c>
      <c r="F13" s="57">
        <v>0</v>
      </c>
      <c r="G13" s="57">
        <v>0</v>
      </c>
      <c r="H13" s="6">
        <f t="shared" si="0"/>
        <v>0</v>
      </c>
      <c r="I13" s="57"/>
      <c r="J13" s="6"/>
    </row>
    <row r="14" spans="1:10" ht="21.75" customHeight="1">
      <c r="A14" s="58" t="s">
        <v>27</v>
      </c>
      <c r="B14" s="60"/>
      <c r="C14" s="57"/>
      <c r="D14" s="57">
        <v>0</v>
      </c>
      <c r="E14" s="57">
        <v>0</v>
      </c>
      <c r="F14" s="57">
        <v>0</v>
      </c>
      <c r="G14" s="57">
        <v>0</v>
      </c>
      <c r="H14" s="6">
        <f t="shared" si="0"/>
        <v>0</v>
      </c>
      <c r="I14" s="57"/>
      <c r="J14" s="6"/>
    </row>
    <row r="15" spans="1:10" ht="23.25" customHeight="1">
      <c r="A15" s="59" t="s">
        <v>30</v>
      </c>
      <c r="B15" s="60"/>
      <c r="C15" s="57"/>
      <c r="D15" s="57">
        <v>0</v>
      </c>
      <c r="E15" s="57">
        <v>0</v>
      </c>
      <c r="F15" s="57">
        <v>0</v>
      </c>
      <c r="G15" s="57">
        <v>0</v>
      </c>
      <c r="H15" s="6">
        <f t="shared" si="0"/>
        <v>0</v>
      </c>
      <c r="I15" s="57"/>
      <c r="J15" s="6"/>
    </row>
    <row r="16" spans="1:10" ht="51.75" customHeight="1">
      <c r="A16" s="28" t="s">
        <v>80</v>
      </c>
      <c r="B16" s="60">
        <v>1</v>
      </c>
      <c r="C16" s="57">
        <v>50</v>
      </c>
      <c r="D16" s="6">
        <v>0</v>
      </c>
      <c r="E16" s="6">
        <v>0</v>
      </c>
      <c r="F16" s="6">
        <v>50</v>
      </c>
      <c r="G16" s="6">
        <v>50</v>
      </c>
      <c r="H16" s="6">
        <f t="shared" si="0"/>
        <v>100</v>
      </c>
      <c r="I16" s="57" t="s">
        <v>66</v>
      </c>
      <c r="J16" s="57" t="s">
        <v>120</v>
      </c>
    </row>
    <row r="17" spans="1:10" ht="23.25" customHeight="1">
      <c r="A17" s="58" t="s">
        <v>29</v>
      </c>
      <c r="B17" s="60"/>
      <c r="C17" s="57"/>
      <c r="D17" s="6">
        <v>0</v>
      </c>
      <c r="E17" s="6">
        <f>E16</f>
        <v>0</v>
      </c>
      <c r="F17" s="6">
        <v>50</v>
      </c>
      <c r="G17" s="6">
        <v>50</v>
      </c>
      <c r="H17" s="6">
        <f t="shared" si="0"/>
        <v>100</v>
      </c>
      <c r="I17" s="57"/>
      <c r="J17" s="57"/>
    </row>
    <row r="18" spans="1:10" ht="25.5" customHeight="1">
      <c r="A18" s="58" t="s">
        <v>28</v>
      </c>
      <c r="B18" s="60"/>
      <c r="C18" s="57"/>
      <c r="D18" s="57"/>
      <c r="E18" s="57"/>
      <c r="F18" s="57"/>
      <c r="G18" s="57"/>
      <c r="H18" s="6">
        <f t="shared" si="0"/>
        <v>0</v>
      </c>
      <c r="I18" s="57"/>
      <c r="J18" s="57"/>
    </row>
    <row r="19" spans="1:10" ht="24" customHeight="1">
      <c r="A19" s="58" t="s">
        <v>27</v>
      </c>
      <c r="B19" s="60"/>
      <c r="C19" s="57"/>
      <c r="D19" s="57"/>
      <c r="E19" s="57"/>
      <c r="F19" s="57"/>
      <c r="G19" s="57"/>
      <c r="H19" s="6">
        <f t="shared" si="0"/>
        <v>0</v>
      </c>
      <c r="I19" s="57"/>
      <c r="J19" s="57"/>
    </row>
    <row r="20" spans="1:10" ht="27" customHeight="1">
      <c r="A20" s="59" t="s">
        <v>30</v>
      </c>
      <c r="B20" s="60"/>
      <c r="C20" s="57"/>
      <c r="D20" s="57"/>
      <c r="E20" s="57"/>
      <c r="F20" s="57"/>
      <c r="G20" s="57"/>
      <c r="H20" s="6">
        <f t="shared" si="0"/>
        <v>0</v>
      </c>
      <c r="I20" s="57"/>
      <c r="J20" s="57"/>
    </row>
    <row r="21" spans="1:10" ht="78.75">
      <c r="A21" s="46" t="s">
        <v>121</v>
      </c>
      <c r="B21" s="57">
        <v>1</v>
      </c>
      <c r="C21" s="57">
        <v>10</v>
      </c>
      <c r="D21" s="6">
        <v>0</v>
      </c>
      <c r="E21" s="6">
        <f>E22</f>
        <v>0</v>
      </c>
      <c r="F21" s="6">
        <v>10</v>
      </c>
      <c r="G21" s="6">
        <v>10</v>
      </c>
      <c r="H21" s="6">
        <f t="shared" si="0"/>
        <v>20</v>
      </c>
      <c r="I21" s="57" t="s">
        <v>89</v>
      </c>
      <c r="J21" s="6"/>
    </row>
    <row r="22" spans="1:10" ht="15.75">
      <c r="A22" s="58" t="s">
        <v>29</v>
      </c>
      <c r="B22" s="57"/>
      <c r="C22" s="57"/>
      <c r="D22" s="6">
        <v>0</v>
      </c>
      <c r="E22" s="6">
        <v>0</v>
      </c>
      <c r="F22" s="6">
        <v>10</v>
      </c>
      <c r="G22" s="6">
        <v>10</v>
      </c>
      <c r="H22" s="6">
        <f t="shared" si="0"/>
        <v>20</v>
      </c>
      <c r="I22" s="57"/>
      <c r="J22" s="28"/>
    </row>
    <row r="23" spans="1:10" ht="15.75">
      <c r="A23" s="58" t="s">
        <v>28</v>
      </c>
      <c r="B23" s="57"/>
      <c r="C23" s="57"/>
      <c r="D23" s="57">
        <v>0</v>
      </c>
      <c r="E23" s="57">
        <v>0</v>
      </c>
      <c r="F23" s="57">
        <v>0</v>
      </c>
      <c r="G23" s="57">
        <v>0</v>
      </c>
      <c r="H23" s="6">
        <f t="shared" si="0"/>
        <v>0</v>
      </c>
      <c r="I23" s="57"/>
      <c r="J23" s="28"/>
    </row>
    <row r="24" spans="1:10" ht="15.75">
      <c r="A24" s="58" t="s">
        <v>27</v>
      </c>
      <c r="B24" s="57"/>
      <c r="C24" s="57"/>
      <c r="D24" s="57">
        <v>0</v>
      </c>
      <c r="E24" s="57">
        <v>0</v>
      </c>
      <c r="F24" s="57">
        <v>0</v>
      </c>
      <c r="G24" s="57">
        <v>0</v>
      </c>
      <c r="H24" s="6">
        <f t="shared" si="0"/>
        <v>0</v>
      </c>
      <c r="I24" s="57"/>
      <c r="J24" s="28"/>
    </row>
    <row r="25" spans="1:10" ht="15.75">
      <c r="A25" s="59" t="s">
        <v>30</v>
      </c>
      <c r="B25" s="57"/>
      <c r="C25" s="57"/>
      <c r="D25" s="57">
        <v>0</v>
      </c>
      <c r="E25" s="57">
        <v>0</v>
      </c>
      <c r="F25" s="57">
        <v>0</v>
      </c>
      <c r="G25" s="57">
        <v>0</v>
      </c>
      <c r="H25" s="6">
        <f t="shared" si="0"/>
        <v>0</v>
      </c>
      <c r="I25" s="57"/>
      <c r="J25" s="28"/>
    </row>
    <row r="26" spans="1:10" ht="31.5">
      <c r="A26" s="6" t="s">
        <v>126</v>
      </c>
      <c r="B26" s="6"/>
      <c r="C26" s="6">
        <v>5</v>
      </c>
      <c r="D26" s="6">
        <v>1421</v>
      </c>
      <c r="E26" s="6">
        <f>SUM(E27)</f>
        <v>1660</v>
      </c>
      <c r="F26" s="6">
        <v>1740</v>
      </c>
      <c r="G26" s="6">
        <v>1740</v>
      </c>
      <c r="H26" s="6">
        <f t="shared" si="0"/>
        <v>6561</v>
      </c>
      <c r="I26" s="6"/>
      <c r="J26" s="110" t="s">
        <v>122</v>
      </c>
    </row>
    <row r="27" spans="1:10" ht="15.75">
      <c r="A27" s="58" t="s">
        <v>29</v>
      </c>
      <c r="B27" s="6"/>
      <c r="C27" s="6"/>
      <c r="D27" s="6">
        <v>1421</v>
      </c>
      <c r="E27" s="6">
        <f>180+50+60+60+360+850+100</f>
        <v>1660</v>
      </c>
      <c r="F27" s="6">
        <v>1740</v>
      </c>
      <c r="G27" s="6">
        <v>1740</v>
      </c>
      <c r="H27" s="6">
        <f t="shared" si="0"/>
        <v>6561</v>
      </c>
      <c r="I27" s="6"/>
      <c r="J27" s="112"/>
    </row>
    <row r="28" spans="1:10" ht="15.75">
      <c r="A28" s="58" t="s">
        <v>28</v>
      </c>
      <c r="B28" s="6"/>
      <c r="C28" s="6"/>
      <c r="D28" s="6">
        <v>0</v>
      </c>
      <c r="E28" s="6">
        <v>0</v>
      </c>
      <c r="F28" s="6">
        <v>0</v>
      </c>
      <c r="G28" s="6">
        <v>0</v>
      </c>
      <c r="H28" s="6">
        <f t="shared" si="0"/>
        <v>0</v>
      </c>
      <c r="I28" s="6"/>
      <c r="J28" s="112"/>
    </row>
    <row r="29" spans="1:10" ht="15.75">
      <c r="A29" s="58" t="s">
        <v>27</v>
      </c>
      <c r="B29" s="6"/>
      <c r="C29" s="6"/>
      <c r="D29" s="6">
        <v>0</v>
      </c>
      <c r="E29" s="6">
        <v>0</v>
      </c>
      <c r="F29" s="6">
        <v>0</v>
      </c>
      <c r="G29" s="6">
        <v>0</v>
      </c>
      <c r="H29" s="6">
        <f t="shared" si="0"/>
        <v>0</v>
      </c>
      <c r="I29" s="6"/>
      <c r="J29" s="112"/>
    </row>
    <row r="30" spans="1:10" ht="15.75">
      <c r="A30" s="59" t="s">
        <v>30</v>
      </c>
      <c r="B30" s="6"/>
      <c r="C30" s="6"/>
      <c r="D30" s="6">
        <v>0</v>
      </c>
      <c r="E30" s="6">
        <v>0</v>
      </c>
      <c r="F30" s="6">
        <v>0</v>
      </c>
      <c r="G30" s="6">
        <v>0</v>
      </c>
      <c r="H30" s="6">
        <f t="shared" si="0"/>
        <v>0</v>
      </c>
      <c r="I30" s="6"/>
      <c r="J30" s="112"/>
    </row>
    <row r="31" spans="1:10" ht="51" customHeight="1">
      <c r="A31" s="6" t="s">
        <v>123</v>
      </c>
      <c r="B31" s="6"/>
      <c r="C31" s="6">
        <v>3</v>
      </c>
      <c r="D31" s="6">
        <f>SUM(D32)</f>
        <v>196</v>
      </c>
      <c r="E31" s="22">
        <f>SUM(E32)</f>
        <v>315.6</v>
      </c>
      <c r="F31" s="6">
        <v>432</v>
      </c>
      <c r="G31" s="6">
        <v>432</v>
      </c>
      <c r="H31" s="6">
        <f t="shared" si="0"/>
        <v>1375.6</v>
      </c>
      <c r="I31" s="6"/>
      <c r="J31" s="113"/>
    </row>
    <row r="32" spans="1:10" ht="25.5" customHeight="1">
      <c r="A32" s="58" t="s">
        <v>29</v>
      </c>
      <c r="B32" s="28"/>
      <c r="C32" s="28"/>
      <c r="D32" s="28">
        <f>96+52+40+8</f>
        <v>196</v>
      </c>
      <c r="E32" s="22">
        <f>99.6+8+4+4+152+48</f>
        <v>315.6</v>
      </c>
      <c r="F32" s="28">
        <v>432</v>
      </c>
      <c r="G32" s="28">
        <v>432</v>
      </c>
      <c r="H32" s="28">
        <f t="shared" si="0"/>
        <v>1375.6</v>
      </c>
      <c r="I32" s="28"/>
      <c r="J32" s="113"/>
    </row>
    <row r="33" spans="1:10" ht="27.75" customHeight="1">
      <c r="A33" s="58" t="s">
        <v>28</v>
      </c>
      <c r="B33" s="28"/>
      <c r="C33" s="28"/>
      <c r="D33" s="28"/>
      <c r="E33" s="22"/>
      <c r="F33" s="28">
        <v>0</v>
      </c>
      <c r="G33" s="28">
        <v>0</v>
      </c>
      <c r="H33" s="28">
        <f t="shared" si="0"/>
        <v>0</v>
      </c>
      <c r="I33" s="28"/>
      <c r="J33" s="113"/>
    </row>
    <row r="34" spans="1:10" ht="27" customHeight="1">
      <c r="A34" s="58" t="s">
        <v>27</v>
      </c>
      <c r="B34" s="28"/>
      <c r="C34" s="28"/>
      <c r="D34" s="28">
        <v>0</v>
      </c>
      <c r="E34" s="22">
        <v>0</v>
      </c>
      <c r="F34" s="28">
        <v>0</v>
      </c>
      <c r="G34" s="28">
        <v>0</v>
      </c>
      <c r="H34" s="28">
        <f t="shared" si="0"/>
        <v>0</v>
      </c>
      <c r="I34" s="28"/>
      <c r="J34" s="113"/>
    </row>
    <row r="35" spans="1:10" ht="23.25" customHeight="1">
      <c r="A35" s="59" t="s">
        <v>30</v>
      </c>
      <c r="B35" s="28"/>
      <c r="C35" s="28"/>
      <c r="D35" s="28">
        <v>0</v>
      </c>
      <c r="E35" s="22">
        <v>0</v>
      </c>
      <c r="F35" s="28">
        <v>0</v>
      </c>
      <c r="G35" s="28">
        <v>0</v>
      </c>
      <c r="H35" s="28">
        <f t="shared" si="0"/>
        <v>0</v>
      </c>
      <c r="I35" s="28"/>
      <c r="J35" s="113"/>
    </row>
    <row r="36" spans="1:10" ht="52.5" customHeight="1">
      <c r="A36" s="28" t="s">
        <v>105</v>
      </c>
      <c r="B36" s="28"/>
      <c r="C36" s="28"/>
      <c r="D36" s="28">
        <v>934.8</v>
      </c>
      <c r="E36" s="28">
        <f>495.1+659.2+70</f>
        <v>1224.3000000000002</v>
      </c>
      <c r="F36" s="28">
        <v>830.5</v>
      </c>
      <c r="G36" s="28">
        <v>830.5</v>
      </c>
      <c r="H36" s="28">
        <f t="shared" si="0"/>
        <v>3820.1000000000004</v>
      </c>
      <c r="I36" s="28"/>
      <c r="J36" s="113"/>
    </row>
    <row r="37" spans="1:10" ht="22.5" customHeight="1">
      <c r="A37" s="58" t="s">
        <v>29</v>
      </c>
      <c r="B37" s="28"/>
      <c r="C37" s="28"/>
      <c r="D37" s="28">
        <v>934.8</v>
      </c>
      <c r="E37" s="28">
        <f>495.1+659.2+70</f>
        <v>1224.3000000000002</v>
      </c>
      <c r="F37" s="28">
        <v>830.5</v>
      </c>
      <c r="G37" s="28">
        <v>830.5</v>
      </c>
      <c r="H37" s="28">
        <f t="shared" si="0"/>
        <v>3820.1000000000004</v>
      </c>
      <c r="I37" s="28"/>
      <c r="J37" s="61"/>
    </row>
    <row r="38" spans="1:10" ht="27" customHeight="1">
      <c r="A38" s="58" t="s">
        <v>28</v>
      </c>
      <c r="B38" s="28"/>
      <c r="C38" s="28"/>
      <c r="D38" s="28">
        <v>0</v>
      </c>
      <c r="E38" s="28">
        <v>0</v>
      </c>
      <c r="F38" s="28">
        <v>0</v>
      </c>
      <c r="G38" s="28">
        <v>0</v>
      </c>
      <c r="H38" s="28">
        <f t="shared" si="0"/>
        <v>0</v>
      </c>
      <c r="I38" s="28"/>
      <c r="J38" s="61"/>
    </row>
    <row r="39" spans="1:10" ht="23.25" customHeight="1">
      <c r="A39" s="58" t="s">
        <v>27</v>
      </c>
      <c r="B39" s="28"/>
      <c r="C39" s="28"/>
      <c r="D39" s="28">
        <v>0</v>
      </c>
      <c r="E39" s="28">
        <v>0</v>
      </c>
      <c r="F39" s="28">
        <v>0</v>
      </c>
      <c r="G39" s="28">
        <v>0</v>
      </c>
      <c r="H39" s="28">
        <f t="shared" si="0"/>
        <v>0</v>
      </c>
      <c r="I39" s="28"/>
      <c r="J39" s="61"/>
    </row>
    <row r="40" spans="1:10" ht="27" customHeight="1">
      <c r="A40" s="59" t="s">
        <v>30</v>
      </c>
      <c r="B40" s="28"/>
      <c r="C40" s="28"/>
      <c r="D40" s="28">
        <v>0</v>
      </c>
      <c r="E40" s="28">
        <v>0</v>
      </c>
      <c r="F40" s="28">
        <v>0</v>
      </c>
      <c r="G40" s="28">
        <v>0</v>
      </c>
      <c r="H40" s="28">
        <f t="shared" si="0"/>
        <v>0</v>
      </c>
      <c r="I40" s="28"/>
      <c r="J40" s="61"/>
    </row>
    <row r="41" spans="1:10" ht="60.75" customHeight="1">
      <c r="A41" s="51" t="s">
        <v>98</v>
      </c>
      <c r="B41" s="28">
        <v>4</v>
      </c>
      <c r="C41" s="28">
        <v>0</v>
      </c>
      <c r="D41" s="28">
        <v>0</v>
      </c>
      <c r="E41" s="28">
        <f>SUM(E42:E45)</f>
        <v>0</v>
      </c>
      <c r="F41" s="28">
        <v>1000</v>
      </c>
      <c r="G41" s="28">
        <v>1000</v>
      </c>
      <c r="H41" s="28">
        <f>D41+E41+F41+G41</f>
        <v>2000</v>
      </c>
      <c r="I41" s="28"/>
      <c r="J41" s="61"/>
    </row>
    <row r="42" spans="1:10" ht="27" customHeight="1">
      <c r="A42" s="6" t="s">
        <v>29</v>
      </c>
      <c r="B42" s="28"/>
      <c r="C42" s="28"/>
      <c r="D42" s="28">
        <v>0</v>
      </c>
      <c r="E42" s="28">
        <v>0</v>
      </c>
      <c r="F42" s="28">
        <v>0</v>
      </c>
      <c r="G42" s="28">
        <v>0</v>
      </c>
      <c r="H42" s="28">
        <f aca="true" t="shared" si="1" ref="H42:H55">D42+E42+F42+G42</f>
        <v>0</v>
      </c>
      <c r="I42" s="28"/>
      <c r="J42" s="61"/>
    </row>
    <row r="43" spans="1:10" ht="27" customHeight="1">
      <c r="A43" s="6" t="s">
        <v>28</v>
      </c>
      <c r="B43" s="28">
        <v>4</v>
      </c>
      <c r="C43" s="28">
        <v>0</v>
      </c>
      <c r="D43" s="28">
        <v>0</v>
      </c>
      <c r="E43" s="28">
        <v>0</v>
      </c>
      <c r="F43" s="28">
        <v>1000</v>
      </c>
      <c r="G43" s="28">
        <v>1000</v>
      </c>
      <c r="H43" s="28">
        <f t="shared" si="1"/>
        <v>2000</v>
      </c>
      <c r="I43" s="28"/>
      <c r="J43" s="61"/>
    </row>
    <row r="44" spans="1:10" ht="27" customHeight="1">
      <c r="A44" s="6" t="s">
        <v>27</v>
      </c>
      <c r="B44" s="28"/>
      <c r="C44" s="28"/>
      <c r="D44" s="28">
        <v>0</v>
      </c>
      <c r="E44" s="28">
        <v>0</v>
      </c>
      <c r="F44" s="28">
        <v>0</v>
      </c>
      <c r="G44" s="28">
        <v>0</v>
      </c>
      <c r="H44" s="28">
        <f t="shared" si="1"/>
        <v>0</v>
      </c>
      <c r="I44" s="28"/>
      <c r="J44" s="61"/>
    </row>
    <row r="45" spans="1:10" ht="27" customHeight="1">
      <c r="A45" s="51" t="s">
        <v>30</v>
      </c>
      <c r="B45" s="28"/>
      <c r="C45" s="28"/>
      <c r="D45" s="28">
        <v>0</v>
      </c>
      <c r="E45" s="28">
        <v>0</v>
      </c>
      <c r="F45" s="28">
        <v>0</v>
      </c>
      <c r="G45" s="28">
        <v>0</v>
      </c>
      <c r="H45" s="28">
        <f t="shared" si="1"/>
        <v>0</v>
      </c>
      <c r="I45" s="28"/>
      <c r="J45" s="61"/>
    </row>
    <row r="46" spans="1:10" ht="113.25" customHeight="1">
      <c r="A46" s="6" t="s">
        <v>99</v>
      </c>
      <c r="B46" s="28"/>
      <c r="C46" s="28"/>
      <c r="D46" s="28">
        <f>D47+D48+D49+D50</f>
        <v>0</v>
      </c>
      <c r="E46" s="28">
        <f>E47+E48+E49+E50</f>
        <v>0</v>
      </c>
      <c r="F46" s="28">
        <f>F47+F48+F49+F50</f>
        <v>0</v>
      </c>
      <c r="G46" s="28">
        <f>G47+G48+G49+G50</f>
        <v>0</v>
      </c>
      <c r="H46" s="28">
        <f t="shared" si="1"/>
        <v>0</v>
      </c>
      <c r="I46" s="28"/>
      <c r="J46" s="61"/>
    </row>
    <row r="47" spans="1:10" ht="27" customHeight="1">
      <c r="A47" s="6" t="s">
        <v>29</v>
      </c>
      <c r="B47" s="28"/>
      <c r="C47" s="28"/>
      <c r="D47" s="28">
        <v>0</v>
      </c>
      <c r="E47" s="28">
        <v>0</v>
      </c>
      <c r="F47" s="28">
        <v>0</v>
      </c>
      <c r="G47" s="28">
        <v>0</v>
      </c>
      <c r="H47" s="28">
        <f t="shared" si="1"/>
        <v>0</v>
      </c>
      <c r="I47" s="28"/>
      <c r="J47" s="61"/>
    </row>
    <row r="48" spans="1:10" ht="27" customHeight="1">
      <c r="A48" s="6" t="s">
        <v>28</v>
      </c>
      <c r="B48" s="28"/>
      <c r="C48" s="28"/>
      <c r="D48" s="28">
        <v>0</v>
      </c>
      <c r="E48" s="28">
        <v>0</v>
      </c>
      <c r="F48" s="28">
        <v>0</v>
      </c>
      <c r="G48" s="28">
        <v>0</v>
      </c>
      <c r="H48" s="28">
        <f t="shared" si="1"/>
        <v>0</v>
      </c>
      <c r="I48" s="28"/>
      <c r="J48" s="61"/>
    </row>
    <row r="49" spans="1:10" ht="27" customHeight="1">
      <c r="A49" s="6" t="s">
        <v>27</v>
      </c>
      <c r="B49" s="28"/>
      <c r="C49" s="28"/>
      <c r="D49" s="28">
        <v>0</v>
      </c>
      <c r="E49" s="28">
        <v>0</v>
      </c>
      <c r="F49" s="28">
        <v>0</v>
      </c>
      <c r="G49" s="28">
        <v>0</v>
      </c>
      <c r="H49" s="28">
        <f t="shared" si="1"/>
        <v>0</v>
      </c>
      <c r="I49" s="28"/>
      <c r="J49" s="61"/>
    </row>
    <row r="50" spans="1:10" ht="27" customHeight="1">
      <c r="A50" s="51" t="s">
        <v>30</v>
      </c>
      <c r="B50" s="28"/>
      <c r="C50" s="28"/>
      <c r="D50" s="28">
        <v>0</v>
      </c>
      <c r="E50" s="28">
        <v>0</v>
      </c>
      <c r="F50" s="28">
        <v>0</v>
      </c>
      <c r="G50" s="28">
        <v>0</v>
      </c>
      <c r="H50" s="28">
        <f t="shared" si="1"/>
        <v>0</v>
      </c>
      <c r="I50" s="28"/>
      <c r="J50" s="61"/>
    </row>
    <row r="51" spans="1:10" ht="39.75" customHeight="1">
      <c r="A51" s="51" t="s">
        <v>124</v>
      </c>
      <c r="B51" s="28">
        <v>2</v>
      </c>
      <c r="C51" s="28"/>
      <c r="D51" s="28">
        <v>0</v>
      </c>
      <c r="E51" s="28">
        <v>0</v>
      </c>
      <c r="F51" s="28">
        <v>10</v>
      </c>
      <c r="G51" s="28">
        <v>10</v>
      </c>
      <c r="H51" s="28">
        <f t="shared" si="1"/>
        <v>20</v>
      </c>
      <c r="I51" s="28"/>
      <c r="J51" s="61"/>
    </row>
    <row r="52" spans="1:10" ht="27" customHeight="1">
      <c r="A52" s="6" t="s">
        <v>29</v>
      </c>
      <c r="B52" s="28"/>
      <c r="C52" s="28"/>
      <c r="D52" s="28">
        <v>0</v>
      </c>
      <c r="E52" s="28">
        <v>0</v>
      </c>
      <c r="F52" s="28">
        <v>10</v>
      </c>
      <c r="G52" s="28">
        <v>10</v>
      </c>
      <c r="H52" s="28">
        <f t="shared" si="1"/>
        <v>20</v>
      </c>
      <c r="I52" s="28"/>
      <c r="J52" s="61"/>
    </row>
    <row r="53" spans="1:10" ht="27" customHeight="1">
      <c r="A53" s="6" t="s">
        <v>28</v>
      </c>
      <c r="B53" s="28"/>
      <c r="C53" s="28"/>
      <c r="D53" s="28">
        <v>0</v>
      </c>
      <c r="E53" s="28">
        <v>0</v>
      </c>
      <c r="F53" s="28">
        <v>0</v>
      </c>
      <c r="G53" s="28">
        <v>0</v>
      </c>
      <c r="H53" s="28">
        <f t="shared" si="1"/>
        <v>0</v>
      </c>
      <c r="I53" s="28"/>
      <c r="J53" s="61"/>
    </row>
    <row r="54" spans="1:10" ht="27" customHeight="1">
      <c r="A54" s="6" t="s">
        <v>27</v>
      </c>
      <c r="B54" s="28"/>
      <c r="C54" s="28"/>
      <c r="D54" s="28">
        <v>0</v>
      </c>
      <c r="E54" s="28">
        <v>0</v>
      </c>
      <c r="F54" s="28">
        <v>0</v>
      </c>
      <c r="G54" s="28">
        <v>0</v>
      </c>
      <c r="H54" s="28">
        <f t="shared" si="1"/>
        <v>0</v>
      </c>
      <c r="I54" s="28"/>
      <c r="J54" s="61"/>
    </row>
    <row r="55" spans="1:10" ht="27" customHeight="1">
      <c r="A55" s="51" t="s">
        <v>30</v>
      </c>
      <c r="B55" s="28"/>
      <c r="C55" s="28"/>
      <c r="D55" s="28">
        <v>0</v>
      </c>
      <c r="E55" s="28">
        <v>0</v>
      </c>
      <c r="F55" s="28">
        <v>0</v>
      </c>
      <c r="G55" s="28">
        <v>0</v>
      </c>
      <c r="H55" s="28">
        <f t="shared" si="1"/>
        <v>0</v>
      </c>
      <c r="I55" s="28"/>
      <c r="J55" s="61"/>
    </row>
    <row r="56" spans="1:10" ht="27" customHeight="1">
      <c r="A56" s="7" t="s">
        <v>50</v>
      </c>
      <c r="B56" s="42"/>
      <c r="C56" s="7"/>
      <c r="D56" s="7"/>
      <c r="E56" s="7"/>
      <c r="F56" s="7"/>
      <c r="G56" s="7"/>
      <c r="H56" s="7"/>
      <c r="I56" s="62"/>
      <c r="J56" s="62"/>
    </row>
    <row r="57" spans="1:10" s="63" customFormat="1" ht="20.25" customHeight="1">
      <c r="A57" s="7"/>
      <c r="B57" s="42"/>
      <c r="C57" s="7"/>
      <c r="D57" s="7"/>
      <c r="E57" s="7"/>
      <c r="F57" s="7"/>
      <c r="G57" s="7"/>
      <c r="H57" s="7"/>
      <c r="I57" s="62"/>
      <c r="J57" s="62"/>
    </row>
    <row r="58" spans="1:10" s="63" customFormat="1" ht="25.5" customHeight="1">
      <c r="A58" s="114" t="s">
        <v>4</v>
      </c>
      <c r="B58" s="115"/>
      <c r="C58" s="7"/>
      <c r="D58" s="7"/>
      <c r="E58" s="7"/>
      <c r="F58" s="7"/>
      <c r="G58" s="7"/>
      <c r="H58" s="7"/>
      <c r="I58" s="62"/>
      <c r="J58" s="62"/>
    </row>
    <row r="59" spans="1:10" s="63" customFormat="1" ht="25.5" customHeight="1">
      <c r="A59" s="114" t="s">
        <v>26</v>
      </c>
      <c r="B59" s="115"/>
      <c r="C59" s="7"/>
      <c r="D59" s="7">
        <f>D6+D11+D16+D21+D26+D31+D36+D41+D46+D51</f>
        <v>2551.8</v>
      </c>
      <c r="E59" s="7">
        <f>E6+E11+E16+E21+E26+E31+E36+E41+E46+E51</f>
        <v>3199.9</v>
      </c>
      <c r="F59" s="7">
        <f>F6+F11+F16+F21+F26+F31+F36+F41+F46+F51</f>
        <v>4402.5</v>
      </c>
      <c r="G59" s="7">
        <f>G6+G11+G16+G21+G26+G31+G36+G41+G46+G51</f>
        <v>4402.5</v>
      </c>
      <c r="H59" s="7">
        <f>D59+E59+F59+G59</f>
        <v>14556.7</v>
      </c>
      <c r="I59" s="62"/>
      <c r="J59" s="62"/>
    </row>
    <row r="60" spans="1:10" ht="15.75">
      <c r="A60" s="116" t="s">
        <v>27</v>
      </c>
      <c r="B60" s="117"/>
      <c r="C60" s="64"/>
      <c r="D60" s="64">
        <f>D9+D14+D19+D24+D29+D34+D39+D44+D49+D54</f>
        <v>0</v>
      </c>
      <c r="E60" s="64">
        <f>E9+E14+E19+E24+E29+E34+E39+E44+E49+E54</f>
        <v>0</v>
      </c>
      <c r="F60" s="64">
        <f>F9+F14+F19+F24+F29+F34+F39+F44+F49+F54</f>
        <v>0</v>
      </c>
      <c r="G60" s="64">
        <f>G9+G14+G19+G24+G29+G34+G39+G44+G49+G54</f>
        <v>0</v>
      </c>
      <c r="H60" s="7">
        <f>D60+E60+F60+G60</f>
        <v>0</v>
      </c>
      <c r="I60" s="65"/>
      <c r="J60" s="65"/>
    </row>
    <row r="61" spans="1:10" ht="15.75">
      <c r="A61" s="108" t="s">
        <v>28</v>
      </c>
      <c r="B61" s="109"/>
      <c r="C61" s="7"/>
      <c r="D61" s="7">
        <f>D8+D13+D18+D23+D28+D33+D38+D43+D48+D53</f>
        <v>0</v>
      </c>
      <c r="E61" s="7">
        <f>E8+E13+E18+E23+E28+E33+E38+E43+E48+E53</f>
        <v>0</v>
      </c>
      <c r="F61" s="7">
        <f>F8+F13+F18+F23+F28+F33+F38+F43+F48+F53</f>
        <v>1000</v>
      </c>
      <c r="G61" s="7">
        <f>G8+G13+G18+G23+G28+G33+G38+G43+G48+G53</f>
        <v>1000</v>
      </c>
      <c r="H61" s="7">
        <f>D61+E61+F61+G61</f>
        <v>2000</v>
      </c>
      <c r="I61" s="62"/>
      <c r="J61" s="62"/>
    </row>
    <row r="62" spans="1:10" ht="15.75">
      <c r="A62" s="108" t="s">
        <v>29</v>
      </c>
      <c r="B62" s="109"/>
      <c r="C62" s="7"/>
      <c r="D62" s="7">
        <f>D7+D12+D17+D22+D27+D32+D37+D42+D47+D52</f>
        <v>2551.8</v>
      </c>
      <c r="E62" s="7">
        <f>E7+E12+E17+E22+E27+E32+E37+E42+E47+E52</f>
        <v>3199.9</v>
      </c>
      <c r="F62" s="7">
        <f>F7+F12+F17+F22+F27+F32+F37+F42+F47+F52</f>
        <v>3402.5</v>
      </c>
      <c r="G62" s="7">
        <f>G7+G12+G17+G22+G27+G32+G37+G42+G47+G52</f>
        <v>3402.5</v>
      </c>
      <c r="H62" s="7">
        <f>SUM(D62:G62)</f>
        <v>12556.7</v>
      </c>
      <c r="I62" s="62"/>
      <c r="J62" s="62"/>
    </row>
    <row r="63" spans="1:10" ht="15.75">
      <c r="A63" s="108" t="s">
        <v>30</v>
      </c>
      <c r="B63" s="109"/>
      <c r="C63" s="7"/>
      <c r="D63" s="39" t="s">
        <v>43</v>
      </c>
      <c r="E63" s="39" t="s">
        <v>43</v>
      </c>
      <c r="F63" s="39" t="s">
        <v>43</v>
      </c>
      <c r="G63" s="39" t="s">
        <v>43</v>
      </c>
      <c r="H63" s="39" t="s">
        <v>43</v>
      </c>
      <c r="I63" s="62"/>
      <c r="J63" s="62"/>
    </row>
    <row r="64" spans="1:10" ht="15.75">
      <c r="A64" s="7"/>
      <c r="B64" s="7"/>
      <c r="C64" s="7"/>
      <c r="D64" s="7"/>
      <c r="E64" s="7"/>
      <c r="F64" s="7"/>
      <c r="G64" s="7"/>
      <c r="H64" s="7"/>
      <c r="I64" s="62"/>
      <c r="J64" s="62"/>
    </row>
  </sheetData>
  <sheetProtection/>
  <mergeCells count="17">
    <mergeCell ref="D4:G4"/>
    <mergeCell ref="H4:H5"/>
    <mergeCell ref="A2:J2"/>
    <mergeCell ref="A4:A5"/>
    <mergeCell ref="B4:B5"/>
    <mergeCell ref="C4:C5"/>
    <mergeCell ref="A3:J3"/>
    <mergeCell ref="I1:J1"/>
    <mergeCell ref="A61:B61"/>
    <mergeCell ref="A62:B62"/>
    <mergeCell ref="I4:I5"/>
    <mergeCell ref="J4:J5"/>
    <mergeCell ref="A63:B63"/>
    <mergeCell ref="J26:J36"/>
    <mergeCell ref="A58:B58"/>
    <mergeCell ref="A59:B59"/>
    <mergeCell ref="A60:B60"/>
  </mergeCell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10"/>
  <sheetViews>
    <sheetView zoomScalePageLayoutView="0" workbookViewId="0" topLeftCell="A1">
      <selection activeCell="A1" sqref="A1:IV16384"/>
    </sheetView>
  </sheetViews>
  <sheetFormatPr defaultColWidth="9.140625" defaultRowHeight="15"/>
  <cols>
    <col min="1" max="1" width="18.421875" style="0" customWidth="1"/>
    <col min="4" max="4" width="7.28125" style="0" customWidth="1"/>
    <col min="5" max="5" width="8.28125" style="0" customWidth="1"/>
    <col min="6" max="6" width="8.57421875" style="0" customWidth="1"/>
    <col min="7" max="7" width="7.421875" style="0" customWidth="1"/>
    <col min="10" max="10" width="36.28125" style="0" customWidth="1"/>
  </cols>
  <sheetData>
    <row r="1" spans="1:10" ht="15">
      <c r="A1" s="100"/>
      <c r="B1" s="101"/>
      <c r="C1" s="101"/>
      <c r="D1" s="101"/>
      <c r="E1" s="101"/>
      <c r="F1" s="101"/>
      <c r="G1" s="101"/>
      <c r="H1" s="101"/>
      <c r="I1" s="101"/>
      <c r="J1" s="102"/>
    </row>
    <row r="2" spans="1:10" ht="15">
      <c r="A2" s="103"/>
      <c r="B2" s="103"/>
      <c r="C2" s="103"/>
      <c r="D2" s="97"/>
      <c r="E2" s="98"/>
      <c r="F2" s="98"/>
      <c r="G2" s="99"/>
      <c r="H2" s="105"/>
      <c r="I2" s="103"/>
      <c r="J2" s="103"/>
    </row>
    <row r="3" spans="1:10" ht="15">
      <c r="A3" s="104"/>
      <c r="B3" s="104"/>
      <c r="C3" s="104"/>
      <c r="D3" s="1"/>
      <c r="E3" s="1"/>
      <c r="F3" s="1"/>
      <c r="G3" s="1"/>
      <c r="H3" s="104"/>
      <c r="I3" s="104"/>
      <c r="J3" s="104"/>
    </row>
    <row r="4" spans="1:10" ht="15">
      <c r="A4" s="2"/>
      <c r="B4" s="2"/>
      <c r="C4" s="2"/>
      <c r="D4" s="2"/>
      <c r="E4" s="2"/>
      <c r="F4" s="2"/>
      <c r="G4" s="2"/>
      <c r="H4" s="2"/>
      <c r="I4" s="2"/>
      <c r="J4" s="1"/>
    </row>
    <row r="5" spans="1:10" ht="15">
      <c r="A5" s="1"/>
      <c r="B5" s="1"/>
      <c r="C5" s="1"/>
      <c r="D5" s="1"/>
      <c r="E5" s="1"/>
      <c r="F5" s="1"/>
      <c r="G5" s="1"/>
      <c r="H5" s="1"/>
      <c r="I5" s="1"/>
      <c r="J5" s="1"/>
    </row>
    <row r="6" spans="1:10" ht="15">
      <c r="A6" s="1"/>
      <c r="B6" s="1"/>
      <c r="C6" s="1"/>
      <c r="D6" s="1"/>
      <c r="E6" s="1"/>
      <c r="F6" s="1"/>
      <c r="G6" s="1"/>
      <c r="H6" s="1"/>
      <c r="I6" s="1"/>
      <c r="J6" s="1"/>
    </row>
    <row r="7" spans="1:10" ht="15">
      <c r="A7" s="1"/>
      <c r="B7" s="1"/>
      <c r="C7" s="1"/>
      <c r="D7" s="1"/>
      <c r="E7" s="1"/>
      <c r="F7" s="1"/>
      <c r="G7" s="1"/>
      <c r="H7" s="1"/>
      <c r="I7" s="1"/>
      <c r="J7" s="1"/>
    </row>
    <row r="8" spans="1:10" ht="15">
      <c r="A8" s="1"/>
      <c r="B8" s="1"/>
      <c r="C8" s="1"/>
      <c r="D8" s="3"/>
      <c r="E8" s="3"/>
      <c r="F8" s="3"/>
      <c r="G8" s="1"/>
      <c r="H8" s="3"/>
      <c r="I8" s="1"/>
      <c r="J8" s="1"/>
    </row>
    <row r="9" spans="1:10" ht="15">
      <c r="A9" s="1"/>
      <c r="B9" s="1"/>
      <c r="C9" s="1"/>
      <c r="D9" s="1"/>
      <c r="E9" s="1"/>
      <c r="F9" s="1"/>
      <c r="G9" s="1"/>
      <c r="H9" s="1"/>
      <c r="I9" s="1"/>
      <c r="J9" s="1"/>
    </row>
    <row r="10" spans="1:10" ht="15">
      <c r="A10" s="1"/>
      <c r="B10" s="1"/>
      <c r="C10" s="1"/>
      <c r="D10" s="1"/>
      <c r="E10" s="1"/>
      <c r="F10" s="1"/>
      <c r="G10" s="1"/>
      <c r="H10" s="1"/>
      <c r="I10" s="1"/>
      <c r="J10" s="1"/>
    </row>
  </sheetData>
  <sheetProtection/>
  <mergeCells count="8">
    <mergeCell ref="A1:J1"/>
    <mergeCell ref="A2:A3"/>
    <mergeCell ref="B2:B3"/>
    <mergeCell ref="C2:C3"/>
    <mergeCell ref="D2:G2"/>
    <mergeCell ref="H2:H3"/>
    <mergeCell ref="I2:I3"/>
    <mergeCell ref="J2:J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67"/>
  <sheetViews>
    <sheetView zoomScalePageLayoutView="0" workbookViewId="0" topLeftCell="A1">
      <selection activeCell="J1" sqref="J1"/>
    </sheetView>
  </sheetViews>
  <sheetFormatPr defaultColWidth="9.140625" defaultRowHeight="15"/>
  <cols>
    <col min="1" max="1" width="36.28125" style="49" customWidth="1"/>
    <col min="2" max="2" width="7.421875" style="49" customWidth="1"/>
    <col min="3" max="3" width="10.7109375" style="49" customWidth="1"/>
    <col min="4" max="4" width="12.00390625" style="49" customWidth="1"/>
    <col min="5" max="5" width="10.8515625" style="49" customWidth="1"/>
    <col min="6" max="6" width="10.7109375" style="49" customWidth="1"/>
    <col min="7" max="7" width="13.28125" style="49" customWidth="1"/>
    <col min="8" max="8" width="9.57421875" style="49" bestFit="1" customWidth="1"/>
    <col min="9" max="9" width="14.7109375" style="49" customWidth="1"/>
    <col min="10" max="10" width="36.28125" style="49" customWidth="1"/>
    <col min="11" max="16384" width="9.140625" style="49" customWidth="1"/>
  </cols>
  <sheetData>
    <row r="1" ht="94.5">
      <c r="J1" s="70" t="s">
        <v>144</v>
      </c>
    </row>
    <row r="2" spans="1:10" ht="15.75">
      <c r="A2" s="124" t="s">
        <v>38</v>
      </c>
      <c r="B2" s="125"/>
      <c r="C2" s="125"/>
      <c r="D2" s="125"/>
      <c r="E2" s="125"/>
      <c r="F2" s="125"/>
      <c r="G2" s="125"/>
      <c r="H2" s="125"/>
      <c r="I2" s="125"/>
      <c r="J2" s="126"/>
    </row>
    <row r="3" spans="1:10" ht="15.75">
      <c r="A3" s="127" t="s">
        <v>73</v>
      </c>
      <c r="B3" s="127"/>
      <c r="C3" s="127"/>
      <c r="D3" s="127"/>
      <c r="E3" s="127"/>
      <c r="F3" s="127"/>
      <c r="G3" s="127"/>
      <c r="H3" s="127"/>
      <c r="I3" s="127"/>
      <c r="J3" s="127"/>
    </row>
    <row r="4" spans="1:10" ht="15.75">
      <c r="A4" s="128" t="s">
        <v>1</v>
      </c>
      <c r="B4" s="128" t="s">
        <v>49</v>
      </c>
      <c r="C4" s="128" t="s">
        <v>125</v>
      </c>
      <c r="D4" s="124" t="s">
        <v>64</v>
      </c>
      <c r="E4" s="125"/>
      <c r="F4" s="125"/>
      <c r="G4" s="126"/>
      <c r="H4" s="128" t="s">
        <v>5</v>
      </c>
      <c r="I4" s="128" t="s">
        <v>8</v>
      </c>
      <c r="J4" s="128" t="s">
        <v>6</v>
      </c>
    </row>
    <row r="5" spans="1:10" ht="15.75">
      <c r="A5" s="129"/>
      <c r="B5" s="129"/>
      <c r="C5" s="129"/>
      <c r="D5" s="46">
        <v>2021</v>
      </c>
      <c r="E5" s="46">
        <v>2022</v>
      </c>
      <c r="F5" s="46">
        <v>2023</v>
      </c>
      <c r="G5" s="46">
        <v>2024</v>
      </c>
      <c r="H5" s="129"/>
      <c r="I5" s="129"/>
      <c r="J5" s="129"/>
    </row>
    <row r="6" spans="1:10" ht="63">
      <c r="A6" s="46" t="s">
        <v>79</v>
      </c>
      <c r="B6" s="46">
        <v>1</v>
      </c>
      <c r="C6" s="46">
        <v>50</v>
      </c>
      <c r="D6" s="46">
        <v>0</v>
      </c>
      <c r="E6" s="46">
        <f>E7+E8+E9+E10</f>
        <v>0</v>
      </c>
      <c r="F6" s="46">
        <v>50</v>
      </c>
      <c r="G6" s="46">
        <v>50</v>
      </c>
      <c r="H6" s="50">
        <f>H7+H8+H9+H10</f>
        <v>100</v>
      </c>
      <c r="I6" s="46" t="s">
        <v>67</v>
      </c>
      <c r="J6" s="46" t="s">
        <v>39</v>
      </c>
    </row>
    <row r="7" spans="1:10" ht="15.75">
      <c r="A7" s="6" t="s">
        <v>29</v>
      </c>
      <c r="B7" s="46"/>
      <c r="C7" s="46"/>
      <c r="D7" s="46">
        <v>0</v>
      </c>
      <c r="E7" s="46">
        <v>0</v>
      </c>
      <c r="F7" s="46">
        <v>50</v>
      </c>
      <c r="G7" s="46">
        <v>50</v>
      </c>
      <c r="H7" s="50">
        <f>SUM(D7:G7)</f>
        <v>100</v>
      </c>
      <c r="I7" s="46"/>
      <c r="J7" s="46"/>
    </row>
    <row r="8" spans="1:10" ht="15.75">
      <c r="A8" s="6" t="s">
        <v>102</v>
      </c>
      <c r="B8" s="46"/>
      <c r="C8" s="46"/>
      <c r="D8" s="46">
        <v>0</v>
      </c>
      <c r="E8" s="46">
        <v>0</v>
      </c>
      <c r="F8" s="46">
        <v>0</v>
      </c>
      <c r="G8" s="46">
        <v>0</v>
      </c>
      <c r="H8" s="50">
        <f>SUM(D8:G8)</f>
        <v>0</v>
      </c>
      <c r="I8" s="46" t="s">
        <v>101</v>
      </c>
      <c r="J8" s="46"/>
    </row>
    <row r="9" spans="1:10" ht="15.75">
      <c r="A9" s="6" t="s">
        <v>27</v>
      </c>
      <c r="B9" s="46"/>
      <c r="C9" s="46"/>
      <c r="D9" s="46">
        <v>0</v>
      </c>
      <c r="E9" s="46">
        <v>0</v>
      </c>
      <c r="F9" s="46">
        <v>0</v>
      </c>
      <c r="G9" s="46">
        <v>0</v>
      </c>
      <c r="H9" s="50">
        <f>SUM(D9:G9)</f>
        <v>0</v>
      </c>
      <c r="I9" s="46"/>
      <c r="J9" s="46"/>
    </row>
    <row r="10" spans="1:10" ht="15.75">
      <c r="A10" s="51" t="s">
        <v>30</v>
      </c>
      <c r="B10" s="46"/>
      <c r="C10" s="46"/>
      <c r="D10" s="46">
        <v>0</v>
      </c>
      <c r="E10" s="46">
        <v>0</v>
      </c>
      <c r="F10" s="46">
        <v>0</v>
      </c>
      <c r="G10" s="46">
        <v>0</v>
      </c>
      <c r="H10" s="50">
        <f>SUM(D10:G10)</f>
        <v>0</v>
      </c>
      <c r="I10" s="46"/>
      <c r="J10" s="46"/>
    </row>
    <row r="11" spans="1:10" ht="63">
      <c r="A11" s="46" t="s">
        <v>95</v>
      </c>
      <c r="B11" s="46">
        <v>1</v>
      </c>
      <c r="C11" s="46">
        <v>10</v>
      </c>
      <c r="D11" s="46">
        <v>0</v>
      </c>
      <c r="E11" s="46">
        <v>15.1</v>
      </c>
      <c r="F11" s="46">
        <v>85.1</v>
      </c>
      <c r="G11" s="46">
        <v>85.1</v>
      </c>
      <c r="H11" s="50">
        <f>H12+H13+H14+H15</f>
        <v>185.29999999999998</v>
      </c>
      <c r="I11" s="46" t="s">
        <v>75</v>
      </c>
      <c r="J11" s="46" t="s">
        <v>41</v>
      </c>
    </row>
    <row r="12" spans="1:10" ht="15.75">
      <c r="A12" s="6" t="s">
        <v>29</v>
      </c>
      <c r="B12" s="46"/>
      <c r="C12" s="46"/>
      <c r="D12" s="46">
        <v>0</v>
      </c>
      <c r="E12" s="46">
        <v>15.1</v>
      </c>
      <c r="F12" s="46">
        <v>85.1</v>
      </c>
      <c r="G12" s="46">
        <v>85.1</v>
      </c>
      <c r="H12" s="50">
        <f>SUM(D12:G12)</f>
        <v>185.29999999999998</v>
      </c>
      <c r="I12" s="46"/>
      <c r="J12" s="46"/>
    </row>
    <row r="13" spans="1:10" ht="15.75">
      <c r="A13" s="6" t="s">
        <v>28</v>
      </c>
      <c r="B13" s="46"/>
      <c r="C13" s="46"/>
      <c r="D13" s="46">
        <v>0</v>
      </c>
      <c r="E13" s="46">
        <v>0</v>
      </c>
      <c r="F13" s="46">
        <v>0</v>
      </c>
      <c r="G13" s="46">
        <v>0</v>
      </c>
      <c r="H13" s="50">
        <f>SUM(D13:G13)</f>
        <v>0</v>
      </c>
      <c r="I13" s="46"/>
      <c r="J13" s="46"/>
    </row>
    <row r="14" spans="1:10" ht="15.75">
      <c r="A14" s="6" t="s">
        <v>27</v>
      </c>
      <c r="B14" s="46"/>
      <c r="C14" s="46"/>
      <c r="D14" s="46">
        <v>0</v>
      </c>
      <c r="E14" s="46">
        <v>0</v>
      </c>
      <c r="F14" s="46">
        <v>0</v>
      </c>
      <c r="G14" s="46">
        <v>0</v>
      </c>
      <c r="H14" s="50">
        <f>SUM(D14:G14)</f>
        <v>0</v>
      </c>
      <c r="I14" s="46"/>
      <c r="J14" s="46"/>
    </row>
    <row r="15" spans="1:10" ht="15.75">
      <c r="A15" s="51" t="s">
        <v>30</v>
      </c>
      <c r="B15" s="46"/>
      <c r="C15" s="46"/>
      <c r="D15" s="46">
        <v>0</v>
      </c>
      <c r="E15" s="46">
        <v>0</v>
      </c>
      <c r="F15" s="46">
        <v>0</v>
      </c>
      <c r="G15" s="46">
        <v>0</v>
      </c>
      <c r="H15" s="50">
        <f>SUM(D15:G15)</f>
        <v>0</v>
      </c>
      <c r="I15" s="46"/>
      <c r="J15" s="46"/>
    </row>
    <row r="16" spans="1:10" ht="78.75">
      <c r="A16" s="46" t="s">
        <v>85</v>
      </c>
      <c r="B16" s="46">
        <v>1</v>
      </c>
      <c r="C16" s="46">
        <v>10</v>
      </c>
      <c r="D16" s="46"/>
      <c r="E16" s="46">
        <f>E17+E18+E19+E20</f>
        <v>0</v>
      </c>
      <c r="F16" s="46">
        <v>10</v>
      </c>
      <c r="G16" s="46">
        <v>10</v>
      </c>
      <c r="H16" s="50">
        <f>H17+H18+H19+H20</f>
        <v>20</v>
      </c>
      <c r="I16" s="46" t="s">
        <v>67</v>
      </c>
      <c r="J16" s="46" t="s">
        <v>86</v>
      </c>
    </row>
    <row r="17" spans="1:10" ht="15.75">
      <c r="A17" s="6" t="s">
        <v>29</v>
      </c>
      <c r="B17" s="46"/>
      <c r="C17" s="46"/>
      <c r="D17" s="46">
        <v>0</v>
      </c>
      <c r="E17" s="46">
        <v>0</v>
      </c>
      <c r="F17" s="46">
        <v>10</v>
      </c>
      <c r="G17" s="46">
        <v>10</v>
      </c>
      <c r="H17" s="50">
        <f>SUM(D17:G17)</f>
        <v>20</v>
      </c>
      <c r="I17" s="46"/>
      <c r="J17" s="46"/>
    </row>
    <row r="18" spans="1:10" ht="15.75">
      <c r="A18" s="6" t="s">
        <v>28</v>
      </c>
      <c r="B18" s="46"/>
      <c r="C18" s="46"/>
      <c r="D18" s="46">
        <v>0</v>
      </c>
      <c r="E18" s="46">
        <v>0</v>
      </c>
      <c r="F18" s="46">
        <v>0</v>
      </c>
      <c r="G18" s="46">
        <v>0</v>
      </c>
      <c r="H18" s="50">
        <f>SUM(D18:G18)</f>
        <v>0</v>
      </c>
      <c r="I18" s="46"/>
      <c r="J18" s="46"/>
    </row>
    <row r="19" spans="1:10" ht="15.75">
      <c r="A19" s="6" t="s">
        <v>27</v>
      </c>
      <c r="B19" s="46"/>
      <c r="C19" s="46"/>
      <c r="D19" s="46">
        <v>0</v>
      </c>
      <c r="E19" s="46">
        <v>0</v>
      </c>
      <c r="F19" s="46">
        <v>0</v>
      </c>
      <c r="G19" s="46">
        <v>0</v>
      </c>
      <c r="H19" s="50">
        <f>SUM(D19:G19)</f>
        <v>0</v>
      </c>
      <c r="I19" s="46"/>
      <c r="J19" s="46"/>
    </row>
    <row r="20" spans="1:10" ht="15.75">
      <c r="A20" s="51" t="s">
        <v>30</v>
      </c>
      <c r="B20" s="46"/>
      <c r="C20" s="46"/>
      <c r="D20" s="46">
        <v>0</v>
      </c>
      <c r="E20" s="46">
        <v>0</v>
      </c>
      <c r="F20" s="46">
        <v>0</v>
      </c>
      <c r="G20" s="46">
        <v>0</v>
      </c>
      <c r="H20" s="50">
        <f>SUM(D20:G20)</f>
        <v>0</v>
      </c>
      <c r="I20" s="46"/>
      <c r="J20" s="46"/>
    </row>
    <row r="21" spans="1:10" ht="126">
      <c r="A21" s="46" t="s">
        <v>90</v>
      </c>
      <c r="B21" s="46">
        <v>6</v>
      </c>
      <c r="C21" s="46">
        <v>5</v>
      </c>
      <c r="D21" s="46">
        <v>0</v>
      </c>
      <c r="E21" s="46">
        <f>E22+E23+E24+E25</f>
        <v>0</v>
      </c>
      <c r="F21" s="46">
        <v>30</v>
      </c>
      <c r="G21" s="46">
        <v>30</v>
      </c>
      <c r="H21" s="50">
        <f>H22+H23+H24+H25</f>
        <v>60</v>
      </c>
      <c r="I21" s="46" t="s">
        <v>67</v>
      </c>
      <c r="J21" s="130" t="s">
        <v>82</v>
      </c>
    </row>
    <row r="22" spans="1:10" ht="15.75">
      <c r="A22" s="6" t="s">
        <v>29</v>
      </c>
      <c r="B22" s="46"/>
      <c r="C22" s="46"/>
      <c r="D22" s="46">
        <v>0</v>
      </c>
      <c r="E22" s="46">
        <v>0</v>
      </c>
      <c r="F22" s="46">
        <v>30</v>
      </c>
      <c r="G22" s="46">
        <v>30</v>
      </c>
      <c r="H22" s="50">
        <f>SUM(D22:G22)</f>
        <v>60</v>
      </c>
      <c r="I22" s="46"/>
      <c r="J22" s="130"/>
    </row>
    <row r="23" spans="1:10" ht="15.75">
      <c r="A23" s="6" t="s">
        <v>28</v>
      </c>
      <c r="B23" s="46"/>
      <c r="C23" s="46"/>
      <c r="D23" s="46">
        <v>0</v>
      </c>
      <c r="E23" s="46">
        <v>0</v>
      </c>
      <c r="F23" s="46">
        <v>0</v>
      </c>
      <c r="G23" s="46">
        <v>0</v>
      </c>
      <c r="H23" s="50">
        <f>SUM(D23:G23)</f>
        <v>0</v>
      </c>
      <c r="I23" s="46"/>
      <c r="J23" s="130"/>
    </row>
    <row r="24" spans="1:10" ht="15.75">
      <c r="A24" s="6" t="s">
        <v>27</v>
      </c>
      <c r="B24" s="46"/>
      <c r="C24" s="46"/>
      <c r="D24" s="46">
        <v>0</v>
      </c>
      <c r="E24" s="46">
        <v>0</v>
      </c>
      <c r="F24" s="46">
        <v>0</v>
      </c>
      <c r="G24" s="46">
        <v>0</v>
      </c>
      <c r="H24" s="50">
        <f>SUM(D24:G24)</f>
        <v>0</v>
      </c>
      <c r="I24" s="46"/>
      <c r="J24" s="130"/>
    </row>
    <row r="25" spans="1:10" ht="15.75">
      <c r="A25" s="51" t="s">
        <v>30</v>
      </c>
      <c r="B25" s="46"/>
      <c r="C25" s="46"/>
      <c r="D25" s="46">
        <v>0</v>
      </c>
      <c r="E25" s="46">
        <v>0</v>
      </c>
      <c r="F25" s="46">
        <v>0</v>
      </c>
      <c r="G25" s="46">
        <v>0</v>
      </c>
      <c r="H25" s="50">
        <f>SUM(D25:G25)</f>
        <v>0</v>
      </c>
      <c r="I25" s="46"/>
      <c r="J25" s="130"/>
    </row>
    <row r="26" spans="1:10" ht="47.25">
      <c r="A26" s="46" t="s">
        <v>87</v>
      </c>
      <c r="B26" s="46">
        <v>4</v>
      </c>
      <c r="C26" s="46">
        <v>3</v>
      </c>
      <c r="D26" s="46">
        <v>0</v>
      </c>
      <c r="E26" s="46">
        <v>0</v>
      </c>
      <c r="F26" s="46">
        <v>12</v>
      </c>
      <c r="G26" s="46">
        <v>12</v>
      </c>
      <c r="H26" s="50">
        <f>H27+H28+H29+H30</f>
        <v>24</v>
      </c>
      <c r="I26" s="46" t="s">
        <v>67</v>
      </c>
      <c r="J26" s="130"/>
    </row>
    <row r="27" spans="1:10" ht="15.75">
      <c r="A27" s="6" t="s">
        <v>29</v>
      </c>
      <c r="B27" s="46"/>
      <c r="C27" s="46"/>
      <c r="D27" s="46">
        <v>0</v>
      </c>
      <c r="E27" s="46">
        <v>0</v>
      </c>
      <c r="F27" s="46">
        <v>12</v>
      </c>
      <c r="G27" s="46">
        <v>12</v>
      </c>
      <c r="H27" s="50">
        <f aca="true" t="shared" si="0" ref="H27:H35">SUM(D27:G27)</f>
        <v>24</v>
      </c>
      <c r="I27" s="46"/>
      <c r="J27" s="130"/>
    </row>
    <row r="28" spans="1:10" ht="15.75">
      <c r="A28" s="6" t="s">
        <v>28</v>
      </c>
      <c r="B28" s="46"/>
      <c r="C28" s="46"/>
      <c r="D28" s="46">
        <v>0</v>
      </c>
      <c r="E28" s="46">
        <v>0</v>
      </c>
      <c r="F28" s="46">
        <v>0</v>
      </c>
      <c r="G28" s="46">
        <v>0</v>
      </c>
      <c r="H28" s="50">
        <f t="shared" si="0"/>
        <v>0</v>
      </c>
      <c r="I28" s="46"/>
      <c r="J28" s="130"/>
    </row>
    <row r="29" spans="1:10" ht="15.75">
      <c r="A29" s="6" t="s">
        <v>27</v>
      </c>
      <c r="B29" s="46"/>
      <c r="C29" s="46"/>
      <c r="D29" s="46">
        <v>0</v>
      </c>
      <c r="E29" s="46">
        <v>0</v>
      </c>
      <c r="F29" s="46">
        <v>0</v>
      </c>
      <c r="G29" s="46">
        <v>0</v>
      </c>
      <c r="H29" s="50">
        <f t="shared" si="0"/>
        <v>0</v>
      </c>
      <c r="I29" s="46"/>
      <c r="J29" s="130"/>
    </row>
    <row r="30" spans="1:10" ht="15.75">
      <c r="A30" s="51" t="s">
        <v>30</v>
      </c>
      <c r="B30" s="46"/>
      <c r="C30" s="46"/>
      <c r="D30" s="46">
        <v>0</v>
      </c>
      <c r="E30" s="46">
        <v>0</v>
      </c>
      <c r="F30" s="46">
        <v>0</v>
      </c>
      <c r="G30" s="46">
        <v>0</v>
      </c>
      <c r="H30" s="50">
        <f t="shared" si="0"/>
        <v>0</v>
      </c>
      <c r="I30" s="46"/>
      <c r="J30" s="130"/>
    </row>
    <row r="31" spans="1:10" ht="63">
      <c r="A31" s="46" t="s">
        <v>91</v>
      </c>
      <c r="B31" s="46">
        <v>2</v>
      </c>
      <c r="C31" s="46">
        <v>4194.11</v>
      </c>
      <c r="D31" s="46">
        <v>4194.1</v>
      </c>
      <c r="E31" s="46">
        <f>E32+E33+E34+E35</f>
        <v>0</v>
      </c>
      <c r="F31" s="46">
        <f>F32+F33+F34+F35</f>
        <v>0</v>
      </c>
      <c r="G31" s="46">
        <f>G32+G33+G34+G35</f>
        <v>0</v>
      </c>
      <c r="H31" s="50">
        <f t="shared" si="0"/>
        <v>4194.1</v>
      </c>
      <c r="I31" s="46" t="s">
        <v>88</v>
      </c>
      <c r="J31" s="130"/>
    </row>
    <row r="32" spans="1:10" ht="15.75">
      <c r="A32" s="6" t="s">
        <v>29</v>
      </c>
      <c r="B32" s="46"/>
      <c r="C32" s="46">
        <v>209.71</v>
      </c>
      <c r="D32" s="46">
        <f>66.6+143.1</f>
        <v>209.7</v>
      </c>
      <c r="E32" s="46">
        <v>0</v>
      </c>
      <c r="F32" s="46">
        <v>0</v>
      </c>
      <c r="G32" s="46">
        <v>0</v>
      </c>
      <c r="H32" s="50">
        <f t="shared" si="0"/>
        <v>209.7</v>
      </c>
      <c r="I32" s="46"/>
      <c r="J32" s="130"/>
    </row>
    <row r="33" spans="1:10" ht="15.75">
      <c r="A33" s="6" t="s">
        <v>28</v>
      </c>
      <c r="B33" s="46"/>
      <c r="C33" s="46">
        <v>159.4</v>
      </c>
      <c r="D33" s="46">
        <v>159.4</v>
      </c>
      <c r="E33" s="46">
        <v>0</v>
      </c>
      <c r="F33" s="46">
        <v>0</v>
      </c>
      <c r="G33" s="46">
        <v>0</v>
      </c>
      <c r="H33" s="50">
        <f t="shared" si="0"/>
        <v>159.4</v>
      </c>
      <c r="I33" s="46"/>
      <c r="J33" s="130"/>
    </row>
    <row r="34" spans="1:10" ht="15.75">
      <c r="A34" s="6" t="s">
        <v>27</v>
      </c>
      <c r="B34" s="46"/>
      <c r="C34" s="46">
        <v>3825</v>
      </c>
      <c r="D34" s="46">
        <v>3825</v>
      </c>
      <c r="E34" s="46">
        <v>0</v>
      </c>
      <c r="F34" s="46">
        <v>0</v>
      </c>
      <c r="G34" s="46">
        <v>0</v>
      </c>
      <c r="H34" s="50">
        <f t="shared" si="0"/>
        <v>3825</v>
      </c>
      <c r="I34" s="46"/>
      <c r="J34" s="130"/>
    </row>
    <row r="35" spans="1:10" ht="15.75">
      <c r="A35" s="51" t="s">
        <v>30</v>
      </c>
      <c r="B35" s="46"/>
      <c r="C35" s="46">
        <v>0</v>
      </c>
      <c r="D35" s="46">
        <v>0</v>
      </c>
      <c r="E35" s="46">
        <v>0</v>
      </c>
      <c r="F35" s="46">
        <v>0</v>
      </c>
      <c r="G35" s="46">
        <v>0</v>
      </c>
      <c r="H35" s="50">
        <f t="shared" si="0"/>
        <v>0</v>
      </c>
      <c r="I35" s="46"/>
      <c r="J35" s="130"/>
    </row>
    <row r="36" spans="1:10" ht="157.5">
      <c r="A36" s="46" t="s">
        <v>127</v>
      </c>
      <c r="B36" s="46">
        <v>10</v>
      </c>
      <c r="C36" s="46">
        <v>35</v>
      </c>
      <c r="D36" s="46">
        <v>0</v>
      </c>
      <c r="E36" s="46">
        <v>0</v>
      </c>
      <c r="F36" s="46">
        <v>350</v>
      </c>
      <c r="G36" s="46">
        <v>350</v>
      </c>
      <c r="H36" s="50">
        <f>H37+H38+H39+H40</f>
        <v>700</v>
      </c>
      <c r="I36" s="46" t="s">
        <v>96</v>
      </c>
      <c r="J36" s="130"/>
    </row>
    <row r="37" spans="1:10" ht="15.75">
      <c r="A37" s="6" t="s">
        <v>29</v>
      </c>
      <c r="B37" s="46"/>
      <c r="C37" s="46"/>
      <c r="D37" s="46">
        <v>0</v>
      </c>
      <c r="E37" s="46">
        <v>0</v>
      </c>
      <c r="F37" s="46">
        <v>350</v>
      </c>
      <c r="G37" s="46">
        <v>350</v>
      </c>
      <c r="H37" s="50">
        <f aca="true" t="shared" si="1" ref="H37:H55">SUM(D37:G37)</f>
        <v>700</v>
      </c>
      <c r="I37" s="46"/>
      <c r="J37" s="130"/>
    </row>
    <row r="38" spans="1:10" ht="15.75">
      <c r="A38" s="6" t="s">
        <v>28</v>
      </c>
      <c r="B38" s="46"/>
      <c r="C38" s="46"/>
      <c r="D38" s="46">
        <v>0</v>
      </c>
      <c r="E38" s="46">
        <v>0</v>
      </c>
      <c r="F38" s="46">
        <v>0</v>
      </c>
      <c r="G38" s="46">
        <v>0</v>
      </c>
      <c r="H38" s="50">
        <f t="shared" si="1"/>
        <v>0</v>
      </c>
      <c r="I38" s="46"/>
      <c r="J38" s="130"/>
    </row>
    <row r="39" spans="1:10" ht="15.75">
      <c r="A39" s="6" t="s">
        <v>27</v>
      </c>
      <c r="B39" s="46"/>
      <c r="C39" s="46"/>
      <c r="D39" s="46">
        <v>0</v>
      </c>
      <c r="E39" s="46">
        <v>0</v>
      </c>
      <c r="F39" s="46">
        <v>0</v>
      </c>
      <c r="G39" s="46">
        <v>0</v>
      </c>
      <c r="H39" s="50">
        <f t="shared" si="1"/>
        <v>0</v>
      </c>
      <c r="I39" s="46"/>
      <c r="J39" s="130"/>
    </row>
    <row r="40" spans="1:10" ht="15.75">
      <c r="A40" s="51" t="s">
        <v>30</v>
      </c>
      <c r="B40" s="46"/>
      <c r="C40" s="46"/>
      <c r="D40" s="46">
        <v>0</v>
      </c>
      <c r="E40" s="46">
        <v>0</v>
      </c>
      <c r="F40" s="46">
        <v>0</v>
      </c>
      <c r="G40" s="46">
        <v>0</v>
      </c>
      <c r="H40" s="50">
        <f t="shared" si="1"/>
        <v>0</v>
      </c>
      <c r="I40" s="46"/>
      <c r="J40" s="130"/>
    </row>
    <row r="41" spans="1:10" ht="63">
      <c r="A41" s="6" t="s">
        <v>128</v>
      </c>
      <c r="B41" s="46">
        <v>1</v>
      </c>
      <c r="C41" s="46">
        <v>1041.12</v>
      </c>
      <c r="D41" s="48">
        <f>D42+D43+D44+D45+D46</f>
        <v>1041.1070000000002</v>
      </c>
      <c r="E41" s="48">
        <f>E42+E43+E44+E45+E46</f>
        <v>2877.439</v>
      </c>
      <c r="F41" s="46">
        <v>2877.44</v>
      </c>
      <c r="G41" s="46">
        <v>2877.44</v>
      </c>
      <c r="H41" s="46">
        <f t="shared" si="1"/>
        <v>9673.426000000001</v>
      </c>
      <c r="I41" s="46"/>
      <c r="J41" s="130"/>
    </row>
    <row r="42" spans="1:10" ht="31.5">
      <c r="A42" s="6" t="s">
        <v>129</v>
      </c>
      <c r="B42" s="46"/>
      <c r="C42" s="46">
        <v>1011.467</v>
      </c>
      <c r="D42" s="46">
        <v>1011.467</v>
      </c>
      <c r="E42" s="52">
        <v>2828.04</v>
      </c>
      <c r="F42" s="46">
        <v>2828.04</v>
      </c>
      <c r="G42" s="46">
        <v>2828.04</v>
      </c>
      <c r="H42" s="46">
        <f aca="true" t="shared" si="2" ref="H42:H47">SUM(D42:G42)</f>
        <v>9495.587</v>
      </c>
      <c r="I42" s="46" t="s">
        <v>130</v>
      </c>
      <c r="J42" s="130"/>
    </row>
    <row r="43" spans="1:10" ht="110.25">
      <c r="A43" s="46" t="s">
        <v>131</v>
      </c>
      <c r="B43" s="39"/>
      <c r="C43" s="39" t="s">
        <v>132</v>
      </c>
      <c r="D43" s="39">
        <v>7.41</v>
      </c>
      <c r="E43" s="52">
        <v>12.35</v>
      </c>
      <c r="F43" s="39">
        <v>12.35</v>
      </c>
      <c r="G43" s="39">
        <v>12.35</v>
      </c>
      <c r="H43" s="39">
        <f t="shared" si="2"/>
        <v>44.46</v>
      </c>
      <c r="I43" s="46"/>
      <c r="J43" s="130"/>
    </row>
    <row r="44" spans="1:10" ht="110.25">
      <c r="A44" s="44" t="s">
        <v>142</v>
      </c>
      <c r="B44" s="44"/>
      <c r="C44" s="44">
        <v>7.41</v>
      </c>
      <c r="D44" s="44">
        <v>7.41</v>
      </c>
      <c r="E44" s="53">
        <v>12.349</v>
      </c>
      <c r="F44" s="44">
        <v>12.35</v>
      </c>
      <c r="G44" s="44">
        <v>12.35</v>
      </c>
      <c r="H44" s="44">
        <f t="shared" si="2"/>
        <v>44.459</v>
      </c>
      <c r="I44" s="46"/>
      <c r="J44" s="130"/>
    </row>
    <row r="45" spans="1:10" ht="63">
      <c r="A45" s="44" t="s">
        <v>133</v>
      </c>
      <c r="B45" s="44"/>
      <c r="C45" s="44">
        <v>7.41</v>
      </c>
      <c r="D45" s="44">
        <v>7.41</v>
      </c>
      <c r="E45" s="53">
        <v>12.35</v>
      </c>
      <c r="F45" s="44">
        <v>12.35</v>
      </c>
      <c r="G45" s="44">
        <v>12.35</v>
      </c>
      <c r="H45" s="44">
        <f t="shared" si="2"/>
        <v>44.46</v>
      </c>
      <c r="I45" s="46"/>
      <c r="J45" s="130"/>
    </row>
    <row r="46" spans="1:10" ht="47.25">
      <c r="A46" s="44" t="s">
        <v>134</v>
      </c>
      <c r="B46" s="44"/>
      <c r="C46" s="44">
        <v>7.41</v>
      </c>
      <c r="D46" s="44">
        <v>7.41</v>
      </c>
      <c r="E46" s="53">
        <v>12.35</v>
      </c>
      <c r="F46" s="44">
        <v>12.35</v>
      </c>
      <c r="G46" s="44">
        <v>12.35</v>
      </c>
      <c r="H46" s="44">
        <f t="shared" si="2"/>
        <v>44.46</v>
      </c>
      <c r="I46" s="46"/>
      <c r="J46" s="130"/>
    </row>
    <row r="47" spans="1:10" ht="15.75">
      <c r="A47" s="6" t="s">
        <v>29</v>
      </c>
      <c r="B47" s="48"/>
      <c r="C47" s="54">
        <v>1041.12</v>
      </c>
      <c r="D47" s="54">
        <v>1041.12</v>
      </c>
      <c r="E47" s="54">
        <v>2877.44</v>
      </c>
      <c r="F47" s="54">
        <v>2877.44</v>
      </c>
      <c r="G47" s="54">
        <v>2877.44</v>
      </c>
      <c r="H47" s="54">
        <f t="shared" si="2"/>
        <v>9673.44</v>
      </c>
      <c r="I47" s="46"/>
      <c r="J47" s="130"/>
    </row>
    <row r="48" spans="1:10" ht="15.75">
      <c r="A48" s="6" t="s">
        <v>28</v>
      </c>
      <c r="B48" s="46"/>
      <c r="C48" s="46"/>
      <c r="D48" s="46">
        <v>0</v>
      </c>
      <c r="E48" s="46">
        <v>0</v>
      </c>
      <c r="F48" s="46">
        <v>0</v>
      </c>
      <c r="G48" s="46">
        <v>0</v>
      </c>
      <c r="H48" s="46">
        <f t="shared" si="1"/>
        <v>0</v>
      </c>
      <c r="I48" s="46"/>
      <c r="J48" s="130"/>
    </row>
    <row r="49" spans="1:10" ht="15.75">
      <c r="A49" s="6" t="s">
        <v>27</v>
      </c>
      <c r="B49" s="46"/>
      <c r="C49" s="46"/>
      <c r="D49" s="46">
        <v>0</v>
      </c>
      <c r="E49" s="46">
        <v>0</v>
      </c>
      <c r="F49" s="46">
        <v>0</v>
      </c>
      <c r="G49" s="46">
        <v>0</v>
      </c>
      <c r="H49" s="46">
        <f t="shared" si="1"/>
        <v>0</v>
      </c>
      <c r="I49" s="46"/>
      <c r="J49" s="130"/>
    </row>
    <row r="50" spans="1:10" ht="15.75">
      <c r="A50" s="51" t="s">
        <v>30</v>
      </c>
      <c r="B50" s="46"/>
      <c r="C50" s="46"/>
      <c r="D50" s="46">
        <v>0</v>
      </c>
      <c r="E50" s="46">
        <v>0</v>
      </c>
      <c r="F50" s="46">
        <v>0</v>
      </c>
      <c r="G50" s="46">
        <v>0</v>
      </c>
      <c r="H50" s="46">
        <f t="shared" si="1"/>
        <v>0</v>
      </c>
      <c r="I50" s="46"/>
      <c r="J50" s="130"/>
    </row>
    <row r="51" spans="1:10" ht="94.5">
      <c r="A51" s="46" t="s">
        <v>138</v>
      </c>
      <c r="B51" s="46">
        <v>6</v>
      </c>
      <c r="C51" s="46">
        <v>5</v>
      </c>
      <c r="D51" s="46">
        <v>0</v>
      </c>
      <c r="E51" s="46">
        <f>E52+E53+E54+E55</f>
        <v>0</v>
      </c>
      <c r="F51" s="46">
        <v>0</v>
      </c>
      <c r="G51" s="46">
        <v>0</v>
      </c>
      <c r="H51" s="50">
        <f t="shared" si="1"/>
        <v>0</v>
      </c>
      <c r="I51" s="46" t="s">
        <v>67</v>
      </c>
      <c r="J51" s="130"/>
    </row>
    <row r="52" spans="1:10" ht="15.75">
      <c r="A52" s="6" t="s">
        <v>29</v>
      </c>
      <c r="B52" s="46"/>
      <c r="C52" s="46"/>
      <c r="D52" s="46">
        <v>0</v>
      </c>
      <c r="E52" s="46">
        <v>0</v>
      </c>
      <c r="F52" s="46">
        <v>0</v>
      </c>
      <c r="G52" s="46">
        <v>0</v>
      </c>
      <c r="H52" s="50">
        <f t="shared" si="1"/>
        <v>0</v>
      </c>
      <c r="I52" s="46"/>
      <c r="J52" s="55"/>
    </row>
    <row r="53" spans="1:10" ht="15.75">
      <c r="A53" s="6" t="s">
        <v>28</v>
      </c>
      <c r="B53" s="46"/>
      <c r="C53" s="46"/>
      <c r="D53" s="46">
        <v>0</v>
      </c>
      <c r="E53" s="46">
        <v>0</v>
      </c>
      <c r="F53" s="46">
        <v>0</v>
      </c>
      <c r="G53" s="46">
        <v>0</v>
      </c>
      <c r="H53" s="50">
        <f t="shared" si="1"/>
        <v>0</v>
      </c>
      <c r="I53" s="46"/>
      <c r="J53" s="55"/>
    </row>
    <row r="54" spans="1:10" ht="15.75">
      <c r="A54" s="6" t="s">
        <v>27</v>
      </c>
      <c r="B54" s="46"/>
      <c r="C54" s="46"/>
      <c r="D54" s="46">
        <v>0</v>
      </c>
      <c r="E54" s="46">
        <v>0</v>
      </c>
      <c r="F54" s="46">
        <v>0</v>
      </c>
      <c r="G54" s="46">
        <v>0</v>
      </c>
      <c r="H54" s="50">
        <f t="shared" si="1"/>
        <v>0</v>
      </c>
      <c r="I54" s="46"/>
      <c r="J54" s="55"/>
    </row>
    <row r="55" spans="1:10" ht="15.75">
      <c r="A55" s="51" t="s">
        <v>30</v>
      </c>
      <c r="B55" s="46"/>
      <c r="C55" s="46"/>
      <c r="D55" s="46">
        <v>0</v>
      </c>
      <c r="E55" s="46">
        <v>0</v>
      </c>
      <c r="F55" s="46">
        <v>0</v>
      </c>
      <c r="G55" s="46">
        <v>0</v>
      </c>
      <c r="H55" s="50">
        <f t="shared" si="1"/>
        <v>0</v>
      </c>
      <c r="I55" s="46"/>
      <c r="J55" s="55"/>
    </row>
    <row r="56" spans="1:10" ht="15.75">
      <c r="A56" s="46" t="s">
        <v>42</v>
      </c>
      <c r="B56" s="46"/>
      <c r="C56" s="46"/>
      <c r="D56" s="48">
        <f>D6+D11+D16+D21+D26+D31+D36+D41+D51</f>
        <v>5235.207</v>
      </c>
      <c r="E56" s="47">
        <f>E6+E11+E16+E21+E26+E31+E36+E41+E51</f>
        <v>2892.5389999999998</v>
      </c>
      <c r="F56" s="47">
        <f>F6+F11+F16+F21+F26+F31+F36+F41+F51</f>
        <v>3414.54</v>
      </c>
      <c r="G56" s="47">
        <f>G6+G11+G16+G21+G26+G31+G36+G41+G51</f>
        <v>3414.54</v>
      </c>
      <c r="H56" s="48">
        <f>H6+H11+H16+H21+H26+H31+H36+H41+H51</f>
        <v>14956.826000000001</v>
      </c>
      <c r="I56" s="46"/>
      <c r="J56" s="46"/>
    </row>
    <row r="57" spans="1:10" ht="15.75">
      <c r="A57" s="124" t="s">
        <v>4</v>
      </c>
      <c r="B57" s="126"/>
      <c r="C57" s="46"/>
      <c r="D57" s="46"/>
      <c r="E57" s="46"/>
      <c r="F57" s="46"/>
      <c r="G57" s="46"/>
      <c r="H57" s="48"/>
      <c r="I57" s="46"/>
      <c r="J57" s="46"/>
    </row>
    <row r="58" spans="1:10" ht="15.75">
      <c r="A58" s="124" t="s">
        <v>26</v>
      </c>
      <c r="B58" s="126"/>
      <c r="C58" s="46"/>
      <c r="D58" s="46"/>
      <c r="E58" s="46"/>
      <c r="F58" s="46"/>
      <c r="G58" s="46"/>
      <c r="H58" s="48"/>
      <c r="I58" s="46"/>
      <c r="J58" s="46"/>
    </row>
    <row r="59" spans="1:10" ht="15.75">
      <c r="A59" s="124" t="s">
        <v>27</v>
      </c>
      <c r="B59" s="126"/>
      <c r="C59" s="46"/>
      <c r="D59" s="48">
        <f>D9+D14+D19+D24+D29+D34+D39+D49+D54</f>
        <v>3825</v>
      </c>
      <c r="E59" s="46">
        <f>E9+E14+E19+E24+E29+E34+E39+E49+E54</f>
        <v>0</v>
      </c>
      <c r="F59" s="46">
        <f>F9+F14+F19+F24+F29+F34+F39+F49+F54</f>
        <v>0</v>
      </c>
      <c r="G59" s="46">
        <f>G9+G14+G19+G24+G29+G34+G39+G49+G54</f>
        <v>0</v>
      </c>
      <c r="H59" s="48">
        <f>SUM(D59:G59)</f>
        <v>3825</v>
      </c>
      <c r="I59" s="48"/>
      <c r="J59" s="46"/>
    </row>
    <row r="60" spans="1:10" ht="15.75">
      <c r="A60" s="124" t="s">
        <v>28</v>
      </c>
      <c r="B60" s="126"/>
      <c r="C60" s="46"/>
      <c r="D60" s="46">
        <f>D8+D13+D18+D23+D28+D33+D38+D48+D53</f>
        <v>159.4</v>
      </c>
      <c r="E60" s="46">
        <f>E8+E13+E18+E23+E28+E33+E38+E48+E53</f>
        <v>0</v>
      </c>
      <c r="F60" s="46">
        <f>F8+F13+F18+F23+F28+F33+F38+F48+F53</f>
        <v>0</v>
      </c>
      <c r="G60" s="46">
        <f>G8+G13+G18+G23+G28+G33+G38+G48+G53</f>
        <v>0</v>
      </c>
      <c r="H60" s="48">
        <f>H33+E60+F60+G60</f>
        <v>159.4</v>
      </c>
      <c r="I60" s="46"/>
      <c r="J60" s="46"/>
    </row>
    <row r="61" spans="1:10" ht="15.75">
      <c r="A61" s="124" t="s">
        <v>29</v>
      </c>
      <c r="B61" s="126"/>
      <c r="C61" s="46"/>
      <c r="D61" s="48">
        <f>D7+D12+D17+D22+D27+D32+D37+D47+D52</f>
        <v>1250.82</v>
      </c>
      <c r="E61" s="48">
        <f>E7+E12+E17+E22+E27+E32+E37+E47+E52</f>
        <v>2892.54</v>
      </c>
      <c r="F61" s="48">
        <f>F7+F12+F17+F22+F27+E32+F37+F47+F52</f>
        <v>3414.54</v>
      </c>
      <c r="G61" s="48">
        <f>G7+G12+G17+G22+G27+G32+G37+G47+G52</f>
        <v>3414.54</v>
      </c>
      <c r="H61" s="48">
        <f>D61+E61+F61+G61</f>
        <v>10972.439999999999</v>
      </c>
      <c r="I61" s="46"/>
      <c r="J61" s="46"/>
    </row>
    <row r="62" spans="1:10" ht="15.75">
      <c r="A62" s="124" t="s">
        <v>30</v>
      </c>
      <c r="B62" s="126"/>
      <c r="C62" s="46"/>
      <c r="D62" s="46"/>
      <c r="E62" s="46"/>
      <c r="F62" s="46"/>
      <c r="G62" s="46"/>
      <c r="H62" s="48"/>
      <c r="I62" s="46"/>
      <c r="J62" s="46"/>
    </row>
    <row r="63" spans="1:10" ht="15.75">
      <c r="A63" s="46"/>
      <c r="B63" s="46"/>
      <c r="C63" s="46"/>
      <c r="D63" s="46"/>
      <c r="E63" s="46"/>
      <c r="F63" s="46"/>
      <c r="G63" s="46"/>
      <c r="H63" s="46"/>
      <c r="I63" s="46"/>
      <c r="J63" s="46"/>
    </row>
    <row r="64" spans="1:10" ht="15.75">
      <c r="A64" s="46"/>
      <c r="B64" s="46"/>
      <c r="C64" s="46"/>
      <c r="D64" s="46"/>
      <c r="E64" s="46"/>
      <c r="F64" s="46"/>
      <c r="G64" s="46"/>
      <c r="H64" s="46"/>
      <c r="I64" s="46"/>
      <c r="J64" s="46"/>
    </row>
    <row r="67" spans="1:10" ht="15.75">
      <c r="A67" s="28"/>
      <c r="J67" s="6"/>
    </row>
  </sheetData>
  <sheetProtection/>
  <mergeCells count="16">
    <mergeCell ref="A62:B62"/>
    <mergeCell ref="J21:J51"/>
    <mergeCell ref="A57:B57"/>
    <mergeCell ref="A58:B58"/>
    <mergeCell ref="A59:B59"/>
    <mergeCell ref="A60:B60"/>
    <mergeCell ref="A61:B61"/>
    <mergeCell ref="A2:J2"/>
    <mergeCell ref="A3:J3"/>
    <mergeCell ref="A4:A5"/>
    <mergeCell ref="B4:B5"/>
    <mergeCell ref="C4:C5"/>
    <mergeCell ref="D4:G4"/>
    <mergeCell ref="H4:H5"/>
    <mergeCell ref="I4:I5"/>
    <mergeCell ref="J4:J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IV34"/>
  <sheetViews>
    <sheetView zoomScalePageLayoutView="0" workbookViewId="0" topLeftCell="A1">
      <selection activeCell="J1" sqref="J1"/>
    </sheetView>
  </sheetViews>
  <sheetFormatPr defaultColWidth="9.140625" defaultRowHeight="15"/>
  <cols>
    <col min="1" max="1" width="12.00390625" style="38" customWidth="1"/>
    <col min="2" max="2" width="11.28125" style="38" customWidth="1"/>
    <col min="3" max="3" width="14.140625" style="38" customWidth="1"/>
    <col min="4" max="4" width="9.57421875" style="38" bestFit="1" customWidth="1"/>
    <col min="5" max="5" width="10.421875" style="38" bestFit="1" customWidth="1"/>
    <col min="6" max="6" width="12.140625" style="38" customWidth="1"/>
    <col min="7" max="7" width="11.421875" style="38" customWidth="1"/>
    <col min="8" max="8" width="11.140625" style="38" customWidth="1"/>
    <col min="9" max="9" width="12.8515625" style="38" customWidth="1"/>
    <col min="10" max="10" width="39.28125" style="38" customWidth="1"/>
    <col min="11" max="16384" width="9.140625" style="38" customWidth="1"/>
  </cols>
  <sheetData>
    <row r="1" ht="94.5">
      <c r="J1" s="70" t="s">
        <v>145</v>
      </c>
    </row>
    <row r="2" spans="1:10" ht="15.75">
      <c r="A2" s="131" t="s">
        <v>22</v>
      </c>
      <c r="B2" s="131" t="s">
        <v>23</v>
      </c>
      <c r="C2" s="131" t="s">
        <v>2</v>
      </c>
      <c r="D2" s="135" t="s">
        <v>7</v>
      </c>
      <c r="E2" s="136"/>
      <c r="F2" s="136"/>
      <c r="G2" s="137"/>
      <c r="H2" s="131" t="s">
        <v>5</v>
      </c>
      <c r="I2" s="131" t="s">
        <v>8</v>
      </c>
      <c r="J2" s="131" t="s">
        <v>24</v>
      </c>
    </row>
    <row r="3" spans="1:10" ht="15.75">
      <c r="A3" s="134"/>
      <c r="B3" s="134"/>
      <c r="C3" s="134"/>
      <c r="D3" s="39">
        <v>2021</v>
      </c>
      <c r="E3" s="39">
        <v>2022</v>
      </c>
      <c r="F3" s="39">
        <v>2023</v>
      </c>
      <c r="G3" s="39">
        <v>2024</v>
      </c>
      <c r="H3" s="134"/>
      <c r="I3" s="134"/>
      <c r="J3" s="134"/>
    </row>
    <row r="4" spans="1:10" ht="15.75">
      <c r="A4" s="135" t="s">
        <v>25</v>
      </c>
      <c r="B4" s="136"/>
      <c r="C4" s="136"/>
      <c r="D4" s="136"/>
      <c r="E4" s="136"/>
      <c r="F4" s="136"/>
      <c r="G4" s="136"/>
      <c r="H4" s="136"/>
      <c r="I4" s="136"/>
      <c r="J4" s="137"/>
    </row>
    <row r="5" spans="1:10" ht="31.5">
      <c r="A5" s="142" t="s">
        <v>44</v>
      </c>
      <c r="B5" s="39" t="s">
        <v>3</v>
      </c>
      <c r="C5" s="39"/>
      <c r="D5" s="39"/>
      <c r="E5" s="39"/>
      <c r="F5" s="39"/>
      <c r="G5" s="39"/>
      <c r="H5" s="39"/>
      <c r="I5" s="131" t="s">
        <v>47</v>
      </c>
      <c r="J5" s="147" t="s">
        <v>141</v>
      </c>
    </row>
    <row r="6" spans="1:10" ht="31.5">
      <c r="A6" s="145"/>
      <c r="B6" s="39" t="s">
        <v>4</v>
      </c>
      <c r="C6" s="39"/>
      <c r="D6" s="40"/>
      <c r="E6" s="40"/>
      <c r="F6" s="40"/>
      <c r="G6" s="40"/>
      <c r="H6" s="40"/>
      <c r="I6" s="132"/>
      <c r="J6" s="113"/>
    </row>
    <row r="7" spans="1:10" ht="47.25">
      <c r="A7" s="145"/>
      <c r="B7" s="7" t="s">
        <v>26</v>
      </c>
      <c r="C7" s="39"/>
      <c r="D7" s="41">
        <f>D9+D10+D8</f>
        <v>10882.800000000001</v>
      </c>
      <c r="E7" s="41">
        <f>E9+E10+E8</f>
        <v>16118.799999999997</v>
      </c>
      <c r="F7" s="41">
        <f>F9+F10+F8</f>
        <v>24340.4</v>
      </c>
      <c r="G7" s="41">
        <f>G9+G10+G8</f>
        <v>20840.100000000002</v>
      </c>
      <c r="H7" s="41">
        <f>D7+E7+F7+G7</f>
        <v>72182.1</v>
      </c>
      <c r="I7" s="132"/>
      <c r="J7" s="113"/>
    </row>
    <row r="8" spans="1:10" ht="47.25">
      <c r="A8" s="145"/>
      <c r="B8" s="7" t="s">
        <v>27</v>
      </c>
      <c r="C8" s="39"/>
      <c r="D8" s="39"/>
      <c r="E8" s="39"/>
      <c r="F8" s="39"/>
      <c r="G8" s="39"/>
      <c r="H8" s="41">
        <f>D8+E8+F8+G8</f>
        <v>0</v>
      </c>
      <c r="I8" s="132"/>
      <c r="J8" s="113"/>
    </row>
    <row r="9" spans="1:10" ht="31.5">
      <c r="A9" s="145"/>
      <c r="B9" s="7" t="s">
        <v>28</v>
      </c>
      <c r="C9" s="39"/>
      <c r="D9" s="39">
        <f>1!E99</f>
        <v>642.5</v>
      </c>
      <c r="E9" s="39">
        <f>1!F99</f>
        <v>620.9</v>
      </c>
      <c r="F9" s="39">
        <f>1!G99</f>
        <v>4120.9</v>
      </c>
      <c r="G9" s="39">
        <f>1!H99</f>
        <v>620.9</v>
      </c>
      <c r="H9" s="41">
        <f>D9+E9+F9+G9</f>
        <v>6005.199999999999</v>
      </c>
      <c r="I9" s="132"/>
      <c r="J9" s="113"/>
    </row>
    <row r="10" spans="1:10" ht="31.5">
      <c r="A10" s="145"/>
      <c r="B10" s="7" t="s">
        <v>29</v>
      </c>
      <c r="C10" s="39"/>
      <c r="D10" s="41">
        <f>1!E100</f>
        <v>10240.300000000001</v>
      </c>
      <c r="E10" s="41">
        <f>1!F100</f>
        <v>15497.899999999998</v>
      </c>
      <c r="F10" s="41">
        <f>1!G100</f>
        <v>20219.5</v>
      </c>
      <c r="G10" s="41">
        <f>1!H100</f>
        <v>20219.2</v>
      </c>
      <c r="H10" s="41">
        <f>D10+E10+F10+G10</f>
        <v>66176.9</v>
      </c>
      <c r="I10" s="132"/>
      <c r="J10" s="113"/>
    </row>
    <row r="11" spans="1:10" ht="63">
      <c r="A11" s="146"/>
      <c r="B11" s="7" t="s">
        <v>30</v>
      </c>
      <c r="C11" s="39"/>
      <c r="D11" s="41"/>
      <c r="E11" s="41"/>
      <c r="F11" s="41"/>
      <c r="G11" s="41"/>
      <c r="H11" s="41"/>
      <c r="I11" s="133"/>
      <c r="J11" s="141"/>
    </row>
    <row r="12" spans="1:256" ht="31.5">
      <c r="A12" s="142" t="s">
        <v>45</v>
      </c>
      <c r="B12" s="42" t="s">
        <v>3</v>
      </c>
      <c r="C12" s="6"/>
      <c r="D12" s="39"/>
      <c r="E12" s="39"/>
      <c r="F12" s="39"/>
      <c r="G12" s="39"/>
      <c r="H12" s="39"/>
      <c r="I12" s="131" t="s">
        <v>47</v>
      </c>
      <c r="J12" s="131" t="s">
        <v>51</v>
      </c>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row>
    <row r="13" spans="1:256" ht="31.5">
      <c r="A13" s="143"/>
      <c r="B13" s="42" t="s">
        <v>4</v>
      </c>
      <c r="C13" s="6"/>
      <c r="D13" s="39"/>
      <c r="E13" s="39"/>
      <c r="F13" s="39"/>
      <c r="G13" s="39"/>
      <c r="H13" s="39"/>
      <c r="I13" s="132"/>
      <c r="J13" s="132"/>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row>
    <row r="14" spans="1:256" ht="47.25">
      <c r="A14" s="143"/>
      <c r="B14" s="42" t="s">
        <v>26</v>
      </c>
      <c r="C14" s="6"/>
      <c r="D14" s="39">
        <f>D16+D17+D15</f>
        <v>2551.8</v>
      </c>
      <c r="E14" s="39">
        <f>E16+E17+E15</f>
        <v>3199.9</v>
      </c>
      <c r="F14" s="39">
        <f>F16+F17+F15</f>
        <v>4402.5</v>
      </c>
      <c r="G14" s="39">
        <f>G16+G17+G15</f>
        <v>4402.5</v>
      </c>
      <c r="H14" s="39">
        <f>D14+E14+F14+G14</f>
        <v>14556.7</v>
      </c>
      <c r="I14" s="132"/>
      <c r="J14" s="132"/>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row>
    <row r="15" spans="1:256" ht="47.25">
      <c r="A15" s="143"/>
      <c r="B15" s="42" t="s">
        <v>27</v>
      </c>
      <c r="C15" s="6"/>
      <c r="D15" s="39"/>
      <c r="E15" s="39"/>
      <c r="F15" s="39"/>
      <c r="G15" s="39"/>
      <c r="H15" s="39">
        <f>D15+E15+F15+G15</f>
        <v>0</v>
      </c>
      <c r="I15" s="132"/>
      <c r="J15" s="132"/>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row>
    <row r="16" spans="1:256" ht="31.5">
      <c r="A16" s="143"/>
      <c r="B16" s="42" t="s">
        <v>28</v>
      </c>
      <c r="C16" s="6"/>
      <c r="D16" s="39">
        <f>'1-2'!D61</f>
        <v>0</v>
      </c>
      <c r="E16" s="39">
        <f>'1-2'!E61</f>
        <v>0</v>
      </c>
      <c r="F16" s="39">
        <f>'1-2'!F61</f>
        <v>1000</v>
      </c>
      <c r="G16" s="39">
        <f>'1-2'!G61</f>
        <v>1000</v>
      </c>
      <c r="H16" s="39">
        <f>D16+E16+F16+G16</f>
        <v>2000</v>
      </c>
      <c r="I16" s="132"/>
      <c r="J16" s="132"/>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row>
    <row r="17" spans="1:256" ht="31.5">
      <c r="A17" s="143"/>
      <c r="B17" s="42" t="s">
        <v>29</v>
      </c>
      <c r="C17" s="6"/>
      <c r="D17" s="39">
        <f>'1-2'!D62</f>
        <v>2551.8</v>
      </c>
      <c r="E17" s="39">
        <f>'1-2'!E62</f>
        <v>3199.9</v>
      </c>
      <c r="F17" s="39">
        <f>'1-2'!F62</f>
        <v>3402.5</v>
      </c>
      <c r="G17" s="39">
        <f>'1-2'!G62</f>
        <v>3402.5</v>
      </c>
      <c r="H17" s="39">
        <f>D17+E17+F17+G17</f>
        <v>12556.7</v>
      </c>
      <c r="I17" s="132"/>
      <c r="J17" s="132"/>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row>
    <row r="18" spans="1:256" ht="63">
      <c r="A18" s="144"/>
      <c r="B18" s="42" t="s">
        <v>30</v>
      </c>
      <c r="C18" s="6"/>
      <c r="D18" s="39"/>
      <c r="E18" s="39"/>
      <c r="F18" s="39"/>
      <c r="G18" s="39"/>
      <c r="H18" s="39"/>
      <c r="I18" s="133"/>
      <c r="J18" s="13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row>
    <row r="19" spans="1:10" ht="31.5">
      <c r="A19" s="138" t="s">
        <v>46</v>
      </c>
      <c r="B19" s="42" t="s">
        <v>3</v>
      </c>
      <c r="C19" s="39"/>
      <c r="D19" s="39"/>
      <c r="E19" s="39"/>
      <c r="F19" s="39"/>
      <c r="G19" s="39"/>
      <c r="H19" s="39"/>
      <c r="I19" s="131" t="s">
        <v>48</v>
      </c>
      <c r="J19" s="110" t="s">
        <v>52</v>
      </c>
    </row>
    <row r="20" spans="1:10" ht="31.5">
      <c r="A20" s="139"/>
      <c r="B20" s="42" t="s">
        <v>4</v>
      </c>
      <c r="C20" s="39"/>
      <c r="D20" s="40"/>
      <c r="E20" s="40"/>
      <c r="F20" s="40"/>
      <c r="G20" s="40"/>
      <c r="H20" s="40"/>
      <c r="I20" s="132"/>
      <c r="J20" s="113"/>
    </row>
    <row r="21" spans="1:10" ht="47.25">
      <c r="A21" s="139"/>
      <c r="B21" s="42" t="s">
        <v>26</v>
      </c>
      <c r="C21" s="39"/>
      <c r="D21" s="44">
        <f>D22+D23+D24</f>
        <v>5235.22</v>
      </c>
      <c r="E21" s="44">
        <f>SUM(E22:E24)</f>
        <v>2892.54</v>
      </c>
      <c r="F21" s="44">
        <v>3414.5</v>
      </c>
      <c r="G21" s="44">
        <v>3414.5</v>
      </c>
      <c r="H21" s="44">
        <f>D21+E21+F21+G21</f>
        <v>14956.76</v>
      </c>
      <c r="I21" s="132"/>
      <c r="J21" s="113"/>
    </row>
    <row r="22" spans="1:10" ht="47.25">
      <c r="A22" s="139"/>
      <c r="B22" s="42" t="s">
        <v>27</v>
      </c>
      <c r="C22" s="39"/>
      <c r="D22" s="44">
        <f>'1-3'!D59</f>
        <v>3825</v>
      </c>
      <c r="E22" s="44">
        <f>'1-3'!E59</f>
        <v>0</v>
      </c>
      <c r="F22" s="44">
        <v>0</v>
      </c>
      <c r="G22" s="44">
        <v>0</v>
      </c>
      <c r="H22" s="44">
        <f>D22+E22+F22+G22</f>
        <v>3825</v>
      </c>
      <c r="I22" s="132"/>
      <c r="J22" s="113"/>
    </row>
    <row r="23" spans="1:10" ht="31.5">
      <c r="A23" s="139"/>
      <c r="B23" s="42" t="s">
        <v>28</v>
      </c>
      <c r="C23" s="39"/>
      <c r="D23" s="44">
        <f>'1-3'!D60</f>
        <v>159.4</v>
      </c>
      <c r="E23" s="44">
        <f>'1-3'!E60</f>
        <v>0</v>
      </c>
      <c r="F23" s="44">
        <v>0</v>
      </c>
      <c r="G23" s="44">
        <v>0</v>
      </c>
      <c r="H23" s="44">
        <f>D23+E23+F23+G23</f>
        <v>159.4</v>
      </c>
      <c r="I23" s="132"/>
      <c r="J23" s="113"/>
    </row>
    <row r="24" spans="1:10" ht="31.5">
      <c r="A24" s="139"/>
      <c r="B24" s="42" t="s">
        <v>29</v>
      </c>
      <c r="C24" s="39"/>
      <c r="D24" s="44">
        <f>'1-3'!D61</f>
        <v>1250.82</v>
      </c>
      <c r="E24" s="44">
        <f>'1-3'!E61</f>
        <v>2892.54</v>
      </c>
      <c r="F24" s="44">
        <v>3414.5</v>
      </c>
      <c r="G24" s="44">
        <v>3414.5</v>
      </c>
      <c r="H24" s="44">
        <f>D24+E24+F24+G24</f>
        <v>10972.36</v>
      </c>
      <c r="I24" s="132"/>
      <c r="J24" s="113"/>
    </row>
    <row r="25" spans="1:10" ht="63">
      <c r="A25" s="140"/>
      <c r="B25" s="42" t="s">
        <v>30</v>
      </c>
      <c r="C25" s="39"/>
      <c r="D25" s="44"/>
      <c r="E25" s="44"/>
      <c r="F25" s="44"/>
      <c r="G25" s="44"/>
      <c r="H25" s="44"/>
      <c r="I25" s="133"/>
      <c r="J25" s="141"/>
    </row>
    <row r="26" spans="1:10" ht="31.5">
      <c r="A26" s="142" t="s">
        <v>31</v>
      </c>
      <c r="B26" s="39" t="s">
        <v>3</v>
      </c>
      <c r="C26" s="39"/>
      <c r="D26" s="44"/>
      <c r="E26" s="44"/>
      <c r="F26" s="44"/>
      <c r="G26" s="44"/>
      <c r="H26" s="44"/>
      <c r="I26" s="39"/>
      <c r="J26" s="7"/>
    </row>
    <row r="27" spans="1:10" ht="31.5">
      <c r="A27" s="143"/>
      <c r="B27" s="39" t="s">
        <v>4</v>
      </c>
      <c r="C27" s="39"/>
      <c r="D27" s="44"/>
      <c r="E27" s="44"/>
      <c r="F27" s="44"/>
      <c r="G27" s="44"/>
      <c r="H27" s="44"/>
      <c r="I27" s="39"/>
      <c r="J27" s="7"/>
    </row>
    <row r="28" spans="1:10" ht="47.25">
      <c r="A28" s="143"/>
      <c r="B28" s="39" t="s">
        <v>26</v>
      </c>
      <c r="C28" s="39"/>
      <c r="D28" s="44">
        <f>D7+D14+D21</f>
        <v>18669.820000000003</v>
      </c>
      <c r="E28" s="44">
        <f>E7+E14+E21</f>
        <v>22211.239999999998</v>
      </c>
      <c r="F28" s="44">
        <f>F7+F14+F21</f>
        <v>32157.4</v>
      </c>
      <c r="G28" s="44">
        <f>G7+G14+G21</f>
        <v>28657.100000000002</v>
      </c>
      <c r="H28" s="44">
        <f>D28+E28+F28+G28</f>
        <v>101695.56</v>
      </c>
      <c r="I28" s="39"/>
      <c r="J28" s="7"/>
    </row>
    <row r="29" spans="1:10" ht="47.25">
      <c r="A29" s="143"/>
      <c r="B29" s="39" t="s">
        <v>27</v>
      </c>
      <c r="C29" s="39"/>
      <c r="D29" s="44">
        <v>3825</v>
      </c>
      <c r="E29" s="44">
        <v>0</v>
      </c>
      <c r="F29" s="44">
        <v>0</v>
      </c>
      <c r="G29" s="44">
        <v>0</v>
      </c>
      <c r="H29" s="44">
        <f>D29+E29+F29+G29</f>
        <v>3825</v>
      </c>
      <c r="I29" s="39"/>
      <c r="J29" s="7"/>
    </row>
    <row r="30" spans="1:10" ht="31.5">
      <c r="A30" s="143"/>
      <c r="B30" s="39" t="s">
        <v>28</v>
      </c>
      <c r="C30" s="39"/>
      <c r="D30" s="44">
        <f aca="true" t="shared" si="0" ref="D30:G31">D9+D16+D23</f>
        <v>801.9</v>
      </c>
      <c r="E30" s="44">
        <f t="shared" si="0"/>
        <v>620.9</v>
      </c>
      <c r="F30" s="44">
        <f t="shared" si="0"/>
        <v>5120.9</v>
      </c>
      <c r="G30" s="44">
        <f t="shared" si="0"/>
        <v>1620.9</v>
      </c>
      <c r="H30" s="44">
        <f>D30+E30+F30+G30</f>
        <v>8164.6</v>
      </c>
      <c r="I30" s="39"/>
      <c r="J30" s="7"/>
    </row>
    <row r="31" spans="1:10" ht="31.5">
      <c r="A31" s="143"/>
      <c r="B31" s="39" t="s">
        <v>29</v>
      </c>
      <c r="C31" s="39"/>
      <c r="D31" s="44">
        <f t="shared" si="0"/>
        <v>14042.920000000002</v>
      </c>
      <c r="E31" s="44">
        <f>E10+E17+E24</f>
        <v>21590.34</v>
      </c>
      <c r="F31" s="44">
        <f t="shared" si="0"/>
        <v>27036.5</v>
      </c>
      <c r="G31" s="44">
        <f t="shared" si="0"/>
        <v>27036.2</v>
      </c>
      <c r="H31" s="44">
        <f>D31+E31+F31+G31</f>
        <v>89705.96</v>
      </c>
      <c r="I31" s="39"/>
      <c r="J31" s="7"/>
    </row>
    <row r="32" spans="1:10" ht="63">
      <c r="A32" s="144"/>
      <c r="B32" s="39" t="s">
        <v>30</v>
      </c>
      <c r="C32" s="39"/>
      <c r="D32" s="44" t="s">
        <v>43</v>
      </c>
      <c r="E32" s="44" t="s">
        <v>43</v>
      </c>
      <c r="F32" s="44" t="s">
        <v>43</v>
      </c>
      <c r="G32" s="44" t="s">
        <v>43</v>
      </c>
      <c r="H32" s="44" t="s">
        <v>43</v>
      </c>
      <c r="I32" s="39"/>
      <c r="J32" s="7"/>
    </row>
    <row r="34" spans="4:8" ht="15.75">
      <c r="D34" s="45"/>
      <c r="E34" s="45"/>
      <c r="F34" s="45"/>
      <c r="G34" s="45"/>
      <c r="H34" s="45"/>
    </row>
  </sheetData>
  <sheetProtection/>
  <mergeCells count="18">
    <mergeCell ref="A19:A25"/>
    <mergeCell ref="I19:I25"/>
    <mergeCell ref="J19:J25"/>
    <mergeCell ref="A26:A32"/>
    <mergeCell ref="J2:J3"/>
    <mergeCell ref="A4:J4"/>
    <mergeCell ref="A5:A11"/>
    <mergeCell ref="I5:I11"/>
    <mergeCell ref="J5:J11"/>
    <mergeCell ref="A12:A18"/>
    <mergeCell ref="I12:I18"/>
    <mergeCell ref="J12:J18"/>
    <mergeCell ref="A2:A3"/>
    <mergeCell ref="B2:B3"/>
    <mergeCell ref="C2:C3"/>
    <mergeCell ref="D2:G2"/>
    <mergeCell ref="H2:H3"/>
    <mergeCell ref="I2:I3"/>
  </mergeCells>
  <printOptions/>
  <pageMargins left="0.7" right="0.7" top="0.75" bottom="0.75" header="0.3" footer="0.3"/>
  <pageSetup fitToHeight="1" fitToWidth="1" horizontalDpi="600" verticalDpi="600" orientation="landscape" paperSize="9" scale="42" r:id="rId1"/>
</worksheet>
</file>

<file path=xl/worksheets/sheet7.xml><?xml version="1.0" encoding="utf-8"?>
<worksheet xmlns="http://schemas.openxmlformats.org/spreadsheetml/2006/main" xmlns:r="http://schemas.openxmlformats.org/officeDocument/2006/relationships">
  <dimension ref="A1:I12"/>
  <sheetViews>
    <sheetView zoomScalePageLayoutView="0" workbookViewId="0" topLeftCell="A1">
      <selection activeCell="D19" sqref="D19"/>
    </sheetView>
  </sheetViews>
  <sheetFormatPr defaultColWidth="9.140625" defaultRowHeight="15"/>
  <cols>
    <col min="1" max="1" width="33.8515625" style="0" customWidth="1"/>
    <col min="2" max="2" width="11.421875" style="0" customWidth="1"/>
    <col min="3" max="3" width="13.8515625" style="0" customWidth="1"/>
    <col min="4" max="4" width="12.57421875" style="0" customWidth="1"/>
    <col min="5" max="5" width="13.00390625" style="0" customWidth="1"/>
    <col min="6" max="6" width="12.421875" style="0" customWidth="1"/>
    <col min="7" max="7" width="18.421875" style="0" customWidth="1"/>
  </cols>
  <sheetData>
    <row r="1" spans="5:7" ht="82.5" customHeight="1">
      <c r="E1" s="148" t="s">
        <v>146</v>
      </c>
      <c r="F1" s="148"/>
      <c r="G1" s="148"/>
    </row>
    <row r="2" spans="1:7" ht="15.75">
      <c r="A2" s="149" t="s">
        <v>68</v>
      </c>
      <c r="B2" s="150"/>
      <c r="C2" s="150"/>
      <c r="D2" s="150"/>
      <c r="E2" s="150"/>
      <c r="F2" s="150"/>
      <c r="G2" s="151"/>
    </row>
    <row r="3" spans="1:7" ht="15.75">
      <c r="A3" s="152" t="s">
        <v>55</v>
      </c>
      <c r="B3" s="149" t="s">
        <v>94</v>
      </c>
      <c r="C3" s="150"/>
      <c r="D3" s="150"/>
      <c r="E3" s="150"/>
      <c r="F3" s="151"/>
      <c r="G3" s="155" t="s">
        <v>56</v>
      </c>
    </row>
    <row r="4" spans="1:7" ht="15.75">
      <c r="A4" s="153"/>
      <c r="B4" s="158" t="s">
        <v>53</v>
      </c>
      <c r="C4" s="149" t="s">
        <v>54</v>
      </c>
      <c r="D4" s="150"/>
      <c r="E4" s="150"/>
      <c r="F4" s="151"/>
      <c r="G4" s="156"/>
    </row>
    <row r="5" spans="1:7" ht="15.75">
      <c r="A5" s="154"/>
      <c r="B5" s="159"/>
      <c r="C5" s="29">
        <v>2021</v>
      </c>
      <c r="D5" s="29">
        <v>2022</v>
      </c>
      <c r="E5" s="29">
        <v>2023</v>
      </c>
      <c r="F5" s="29">
        <v>2024</v>
      </c>
      <c r="G5" s="157"/>
    </row>
    <row r="6" spans="1:7" ht="15.75">
      <c r="A6" s="29">
        <v>1</v>
      </c>
      <c r="B6" s="29">
        <v>2</v>
      </c>
      <c r="C6" s="29">
        <v>3</v>
      </c>
      <c r="D6" s="29">
        <v>4</v>
      </c>
      <c r="E6" s="29">
        <v>5</v>
      </c>
      <c r="F6" s="29">
        <v>6</v>
      </c>
      <c r="G6" s="29">
        <v>7</v>
      </c>
    </row>
    <row r="7" spans="1:9" ht="50.25" customHeight="1">
      <c r="A7" s="30" t="s">
        <v>57</v>
      </c>
      <c r="B7" s="31">
        <v>94866.3</v>
      </c>
      <c r="C7" s="32">
        <f>C8+C9+C10</f>
        <v>18669.82</v>
      </c>
      <c r="D7" s="32">
        <f>D8+D9+D10</f>
        <v>22211.24</v>
      </c>
      <c r="E7" s="31">
        <v>32157.4</v>
      </c>
      <c r="F7" s="31">
        <v>28657.1</v>
      </c>
      <c r="G7" s="31"/>
      <c r="I7" s="71"/>
    </row>
    <row r="8" spans="1:7" ht="38.25" customHeight="1">
      <c r="A8" s="30" t="s">
        <v>58</v>
      </c>
      <c r="B8" s="31">
        <f>C8+D8+E8+F8</f>
        <v>3825</v>
      </c>
      <c r="C8" s="32">
        <f>'свод финансовых затрат'!D29</f>
        <v>3825</v>
      </c>
      <c r="D8" s="32">
        <f>'свод финансовых затрат'!E29</f>
        <v>0</v>
      </c>
      <c r="E8" s="31">
        <f>F29</f>
        <v>0</v>
      </c>
      <c r="F8" s="31">
        <f>G29</f>
        <v>0</v>
      </c>
      <c r="G8" s="33"/>
    </row>
    <row r="9" spans="1:7" ht="37.5" customHeight="1">
      <c r="A9" s="30" t="s">
        <v>59</v>
      </c>
      <c r="B9" s="31">
        <f>C9+D9+E9+F9</f>
        <v>8164.6</v>
      </c>
      <c r="C9" s="34">
        <f>'свод финансовых затрат'!D23+'свод финансовых затрат'!D9</f>
        <v>801.9</v>
      </c>
      <c r="D9" s="34">
        <f>'свод финансовых затрат'!E30</f>
        <v>620.9</v>
      </c>
      <c r="E9" s="33">
        <v>5120.9</v>
      </c>
      <c r="F9" s="33">
        <v>1620.9</v>
      </c>
      <c r="G9" s="35"/>
    </row>
    <row r="10" spans="1:7" ht="24" customHeight="1">
      <c r="A10" s="30" t="s">
        <v>60</v>
      </c>
      <c r="B10" s="31">
        <f>C10+D10+E10+F10</f>
        <v>89706.26000000001</v>
      </c>
      <c r="C10" s="32">
        <f>'свод финансовых затрат'!D31</f>
        <v>14042.920000000002</v>
      </c>
      <c r="D10" s="32">
        <f>'свод финансовых затрат'!E31</f>
        <v>21590.34</v>
      </c>
      <c r="E10" s="35">
        <v>27036.5</v>
      </c>
      <c r="F10" s="33">
        <v>27036.5</v>
      </c>
      <c r="G10" s="31"/>
    </row>
    <row r="11" spans="1:7" ht="42.75" customHeight="1">
      <c r="A11" s="30" t="s">
        <v>61</v>
      </c>
      <c r="B11" s="36"/>
      <c r="C11" s="37"/>
      <c r="D11" s="37"/>
      <c r="E11" s="37"/>
      <c r="F11" s="37"/>
      <c r="G11" s="29"/>
    </row>
    <row r="12" spans="1:7" ht="15.75">
      <c r="A12" s="149" t="s">
        <v>62</v>
      </c>
      <c r="B12" s="150"/>
      <c r="C12" s="150"/>
      <c r="D12" s="150"/>
      <c r="E12" s="150"/>
      <c r="F12" s="150"/>
      <c r="G12" s="151"/>
    </row>
  </sheetData>
  <sheetProtection/>
  <mergeCells count="8">
    <mergeCell ref="E1:G1"/>
    <mergeCell ref="A12:G12"/>
    <mergeCell ref="A2:G2"/>
    <mergeCell ref="A3:A5"/>
    <mergeCell ref="B3:F3"/>
    <mergeCell ref="G3:G5"/>
    <mergeCell ref="B4:B5"/>
    <mergeCell ref="C4:F4"/>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dc:creator>
  <cp:keywords/>
  <dc:description/>
  <cp:lastModifiedBy>Сергеева ОА</cp:lastModifiedBy>
  <cp:lastPrinted>2022-07-06T00:54:07Z</cp:lastPrinted>
  <dcterms:created xsi:type="dcterms:W3CDTF">2016-07-26T05:16:42Z</dcterms:created>
  <dcterms:modified xsi:type="dcterms:W3CDTF">2022-07-11T02:27:34Z</dcterms:modified>
  <cp:category/>
  <cp:version/>
  <cp:contentType/>
  <cp:contentStatus/>
</cp:coreProperties>
</file>